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levaV\Desktop\2020\JELENA-2018\izveštaji o radu\Izveštaj o radu 2023\"/>
    </mc:Choice>
  </mc:AlternateContent>
  <xr:revisionPtr revIDLastSave="0" documentId="13_ncr:1_{1B2FF374-DEA1-43D4-8662-8A94FFE4DBC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I-XII-23" sheetId="6" r:id="rId1"/>
    <sheet name="Sheet1" sheetId="7" r:id="rId2"/>
    <sheet name="Sheet2" sheetId="8" r:id="rId3"/>
  </sheets>
  <calcPr calcId="181029"/>
</workbook>
</file>

<file path=xl/calcChain.xml><?xml version="1.0" encoding="utf-8"?>
<calcChain xmlns="http://schemas.openxmlformats.org/spreadsheetml/2006/main">
  <c r="F35" i="8" l="1"/>
  <c r="G35" i="8" s="1"/>
  <c r="G22" i="7"/>
  <c r="G9" i="7"/>
  <c r="G10" i="7"/>
  <c r="G12" i="7"/>
  <c r="G13" i="7"/>
  <c r="G14" i="7"/>
  <c r="G15" i="7"/>
  <c r="G16" i="7"/>
  <c r="G18" i="7"/>
  <c r="G8" i="7"/>
  <c r="G7" i="8"/>
  <c r="G12" i="8"/>
  <c r="G13" i="8"/>
  <c r="G14" i="8"/>
  <c r="G15" i="8"/>
  <c r="G16" i="8"/>
  <c r="G17" i="8"/>
  <c r="G18" i="8"/>
  <c r="G19" i="8"/>
  <c r="G20" i="8"/>
  <c r="G21" i="8"/>
  <c r="G22" i="8"/>
  <c r="G23" i="8"/>
  <c r="G24" i="8"/>
  <c r="G25" i="8"/>
  <c r="G26" i="8"/>
  <c r="G27" i="8"/>
  <c r="G28" i="8"/>
  <c r="G29" i="8"/>
  <c r="G30" i="8"/>
  <c r="G31" i="8"/>
  <c r="G33" i="8"/>
  <c r="G37" i="8"/>
  <c r="G6" i="8"/>
  <c r="F11" i="8"/>
  <c r="G11" i="8" s="1"/>
  <c r="F10" i="8"/>
  <c r="G10" i="8" s="1"/>
  <c r="F9" i="8"/>
  <c r="G9" i="8" s="1"/>
  <c r="F18" i="7"/>
  <c r="E39" i="8"/>
  <c r="E18" i="7"/>
  <c r="H86" i="6"/>
  <c r="H93" i="6"/>
  <c r="H46" i="6"/>
  <c r="F39" i="8" l="1"/>
  <c r="G39" i="8" s="1"/>
  <c r="H131" i="6"/>
  <c r="H123" i="6" l="1"/>
  <c r="H99" i="6"/>
  <c r="H118" i="6" l="1"/>
  <c r="H78" i="6"/>
  <c r="H67" i="6"/>
  <c r="H134" i="6" l="1"/>
  <c r="I107" i="6" s="1"/>
  <c r="H13" i="6"/>
  <c r="I55" i="6" l="1"/>
  <c r="I57" i="6"/>
  <c r="I90" i="6"/>
  <c r="I53" i="6"/>
  <c r="I129" i="6"/>
  <c r="I72" i="6"/>
  <c r="I110" i="6"/>
  <c r="I106" i="6"/>
  <c r="I73" i="6"/>
  <c r="I111" i="6"/>
  <c r="I70" i="6"/>
  <c r="I50" i="6"/>
  <c r="H162" i="6"/>
  <c r="H159" i="6" s="1"/>
  <c r="I116" i="6"/>
  <c r="I99" i="6"/>
  <c r="I101" i="6"/>
  <c r="I103" i="6"/>
  <c r="I105" i="6"/>
  <c r="I109" i="6"/>
  <c r="I113" i="6"/>
  <c r="I115" i="6"/>
  <c r="I117" i="6"/>
  <c r="I119" i="6"/>
  <c r="I121" i="6"/>
  <c r="I122" i="6"/>
  <c r="I124" i="6"/>
  <c r="I125" i="6"/>
  <c r="I127" i="6"/>
  <c r="I128" i="6"/>
  <c r="I130" i="6"/>
  <c r="I132" i="6"/>
  <c r="I134" i="6"/>
  <c r="I100" i="6"/>
  <c r="I102" i="6"/>
  <c r="I104" i="6"/>
  <c r="I108" i="6"/>
  <c r="I112" i="6"/>
  <c r="I114" i="6"/>
  <c r="I118" i="6"/>
  <c r="I120" i="6"/>
  <c r="I123" i="6"/>
  <c r="I126" i="6"/>
  <c r="I131" i="6"/>
  <c r="I133" i="6"/>
  <c r="I46" i="6"/>
  <c r="I59" i="6"/>
  <c r="I64" i="6"/>
  <c r="I81" i="6"/>
  <c r="I85" i="6"/>
  <c r="I45" i="6"/>
  <c r="I47" i="6"/>
  <c r="I49" i="6"/>
  <c r="I52" i="6"/>
  <c r="I56" i="6"/>
  <c r="I61" i="6"/>
  <c r="I63" i="6"/>
  <c r="I65" i="6"/>
  <c r="I69" i="6"/>
  <c r="I74" i="6"/>
  <c r="I76" i="6"/>
  <c r="I78" i="6"/>
  <c r="I80" i="6"/>
  <c r="I82" i="6"/>
  <c r="I84" i="6"/>
  <c r="I86" i="6"/>
  <c r="I89" i="6"/>
  <c r="I92" i="6"/>
  <c r="I93" i="6"/>
  <c r="I48" i="6"/>
  <c r="I51" i="6"/>
  <c r="I54" i="6"/>
  <c r="I58" i="6"/>
  <c r="I60" i="6"/>
  <c r="I66" i="6"/>
  <c r="I68" i="6"/>
  <c r="I71" i="6"/>
  <c r="I75" i="6"/>
  <c r="I77" i="6"/>
  <c r="I79" i="6"/>
  <c r="I83" i="6"/>
  <c r="I88" i="6"/>
  <c r="I91" i="6"/>
  <c r="I62" i="6"/>
  <c r="I67" i="6"/>
  <c r="H140" i="6"/>
  <c r="H30" i="6" l="1"/>
  <c r="I16" i="6" l="1"/>
  <c r="I20" i="6"/>
  <c r="I22" i="6"/>
  <c r="I23" i="6"/>
  <c r="I27" i="6"/>
  <c r="I29" i="6"/>
  <c r="I11" i="6"/>
  <c r="I12" i="6"/>
  <c r="I19" i="6"/>
  <c r="I24" i="6"/>
  <c r="I26" i="6"/>
  <c r="I28" i="6"/>
  <c r="I30" i="6"/>
  <c r="I21" i="6"/>
  <c r="I18" i="6"/>
  <c r="I14" i="6"/>
  <c r="I17" i="6"/>
  <c r="I25" i="6"/>
  <c r="I15" i="6"/>
  <c r="I13" i="6"/>
  <c r="H139" i="6"/>
  <c r="H157" i="6" s="1"/>
  <c r="H154" i="6" s="1"/>
  <c r="H141" i="6" l="1"/>
  <c r="B165" i="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JelevaV</author>
  </authors>
  <commentList>
    <comment ref="B25" authorId="0" shapeId="0" xr:uid="{043A8612-0FE6-40EA-834D-F99860F81EB3}">
      <text>
        <r>
          <rPr>
            <b/>
            <sz val="9"/>
            <color indexed="81"/>
            <rFont val="Tahoma"/>
            <charset val="1"/>
          </rPr>
          <t>JelevaV:</t>
        </r>
        <r>
          <rPr>
            <sz val="9"/>
            <color indexed="81"/>
            <rFont val="Tahoma"/>
            <charset val="1"/>
          </rPr>
          <t xml:space="preserve">
struja pijaca ,zakup  </t>
        </r>
      </text>
    </comment>
  </commentList>
</comments>
</file>

<file path=xl/sharedStrings.xml><?xml version="1.0" encoding="utf-8"?>
<sst xmlns="http://schemas.openxmlformats.org/spreadsheetml/2006/main" count="214" uniqueCount="189">
  <si>
    <t>О п и с</t>
  </si>
  <si>
    <t>Приход од продаје робе на домаћем тржишту</t>
  </si>
  <si>
    <t>Приходи од продаје услуга на домаћем тржишту</t>
  </si>
  <si>
    <t xml:space="preserve">      - водовод</t>
  </si>
  <si>
    <t xml:space="preserve">      - канализација</t>
  </si>
  <si>
    <t xml:space="preserve">      - депоновање и одношење смећа</t>
  </si>
  <si>
    <t xml:space="preserve">      - пијачне услуге</t>
  </si>
  <si>
    <t xml:space="preserve">      - градско гробље</t>
  </si>
  <si>
    <t xml:space="preserve">      - комунална хигијена</t>
  </si>
  <si>
    <t xml:space="preserve">      - паркинг сервис</t>
  </si>
  <si>
    <t>Приходи од сопствених инвестиција</t>
  </si>
  <si>
    <t>Набавна вредност продате робе</t>
  </si>
  <si>
    <t xml:space="preserve">Трошкови материјала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</si>
  <si>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-трошкови сировина и основног материјала</t>
  </si>
  <si>
    <t xml:space="preserve"> -трошкови резервних делова</t>
  </si>
  <si>
    <t xml:space="preserve"> -трокови ауто гума</t>
  </si>
  <si>
    <t xml:space="preserve"> -трошкови санитарног материјала</t>
  </si>
  <si>
    <t xml:space="preserve"> -трошкови канцеларијског материјала</t>
  </si>
  <si>
    <t xml:space="preserve"> </t>
  </si>
  <si>
    <t xml:space="preserve">Трошкови горива  </t>
  </si>
  <si>
    <t xml:space="preserve">Трошкови нето зарада </t>
  </si>
  <si>
    <t>Трошкови доприноса на зараде на терет радника</t>
  </si>
  <si>
    <t>Трошкови доприноса на терет послодавца</t>
  </si>
  <si>
    <t>Трошкови пореза</t>
  </si>
  <si>
    <t xml:space="preserve">Остали лични расходи                                                                          </t>
  </si>
  <si>
    <t xml:space="preserve"> -трошкови службеног пута</t>
  </si>
  <si>
    <t xml:space="preserve"> -стипендије</t>
  </si>
  <si>
    <t xml:space="preserve"> -накнаде за превоз радника</t>
  </si>
  <si>
    <t>Трошкови услуга подизвођача</t>
  </si>
  <si>
    <t>Трошкови закупнине</t>
  </si>
  <si>
    <t>Трошкови рекламе и пропаганде</t>
  </si>
  <si>
    <t xml:space="preserve"> -трошкови регистрације возила</t>
  </si>
  <si>
    <t xml:space="preserve">Трошкови непроизводних услуга                </t>
  </si>
  <si>
    <t xml:space="preserve"> -трошкови ревизије</t>
  </si>
  <si>
    <t xml:space="preserve"> -трошкови здравствених услуга</t>
  </si>
  <si>
    <t xml:space="preserve"> -провизија провајдера</t>
  </si>
  <si>
    <t xml:space="preserve"> -трошкови дератизације</t>
  </si>
  <si>
    <t>Трошкови репрезентације</t>
  </si>
  <si>
    <t>Трошкови премије осигурања</t>
  </si>
  <si>
    <t>Трошкови платног промета</t>
  </si>
  <si>
    <t xml:space="preserve">Остали нематеријални трошкови                                      </t>
  </si>
  <si>
    <t xml:space="preserve"> -таксе</t>
  </si>
  <si>
    <t xml:space="preserve">      - азил</t>
  </si>
  <si>
    <t>Трошкови надзорног одбора</t>
  </si>
  <si>
    <t>Накнада за привремене и повремене послове</t>
  </si>
  <si>
    <t xml:space="preserve"> - одржавање софтвера</t>
  </si>
  <si>
    <t xml:space="preserve"> -трошкови семинара, саветовања,новина  и стручне литературе</t>
  </si>
  <si>
    <t xml:space="preserve"> -трошкови ситног инвентара  и алата</t>
  </si>
  <si>
    <t>Трошкови  гаса</t>
  </si>
  <si>
    <t>Трошкови електрична енергија</t>
  </si>
  <si>
    <t xml:space="preserve"> -новогодишњи пакетићи</t>
  </si>
  <si>
    <t xml:space="preserve">Трошкови осталих производних услуга </t>
  </si>
  <si>
    <t xml:space="preserve"> - трошкови ПТТ услуга - пошиљке</t>
  </si>
  <si>
    <t xml:space="preserve"> - трошкови телефона - фиксни и мобилни</t>
  </si>
  <si>
    <t xml:space="preserve"> - трошкови превоза у земљи</t>
  </si>
  <si>
    <t xml:space="preserve"> -трошкови интернет услуга </t>
  </si>
  <si>
    <t xml:space="preserve"> -трошкови адвокатских услуга </t>
  </si>
  <si>
    <t xml:space="preserve"> -трошкови обезбеђења објеката и опреме</t>
  </si>
  <si>
    <t xml:space="preserve">Приход од продаје производа на велико </t>
  </si>
  <si>
    <t xml:space="preserve"> - услуга штампања рачуна</t>
  </si>
  <si>
    <t xml:space="preserve">      - услуга превоза</t>
  </si>
  <si>
    <t xml:space="preserve"> -остала давања радницима</t>
  </si>
  <si>
    <t>Финансијски расходи-расходи камата</t>
  </si>
  <si>
    <t>Остали расходи</t>
  </si>
  <si>
    <t xml:space="preserve"> - расходи на основу директог отписа потраживања</t>
  </si>
  <si>
    <t>Расходи на основу обезвређења имовине</t>
  </si>
  <si>
    <t xml:space="preserve">  </t>
  </si>
  <si>
    <t xml:space="preserve">    На основу утврђеног пословног резултата према важећим одредбама Закона о рачуноводству и </t>
  </si>
  <si>
    <t xml:space="preserve">                                            ИЗВЕШТАЈ О СТЕПЕНУ РЕАЛИЗАЦИЈЕ </t>
  </si>
  <si>
    <t xml:space="preserve"> -солидарна помоћ радницима по колективном уговору</t>
  </si>
  <si>
    <t xml:space="preserve"> -трошкови донаторства синдикату</t>
  </si>
  <si>
    <t xml:space="preserve"> -казне за привредне преступе и прекршаје</t>
  </si>
  <si>
    <t xml:space="preserve"> - други непословни и ванредни расходи</t>
  </si>
  <si>
    <t xml:space="preserve"> *обезвређење потраживања ненаплативост до 60 дана</t>
  </si>
  <si>
    <t>Финансијски приходи-камате из дужничко поверилачких односа</t>
  </si>
  <si>
    <t>Приходи од ускађивања вредности имовине</t>
  </si>
  <si>
    <t xml:space="preserve"> - остале непроизводне услуге </t>
  </si>
  <si>
    <t>сачињена је кратка информација пословања по структури прихода и расхода :</t>
  </si>
  <si>
    <t>динара.</t>
  </si>
  <si>
    <t xml:space="preserve">Остали приходи </t>
  </si>
  <si>
    <t>А) ПРИХОДИ ПО СТРУКТУРИ:</t>
  </si>
  <si>
    <t>Б) РАСХОДИ ПО СТРУКТУРИ:</t>
  </si>
  <si>
    <t>..........................................................................</t>
  </si>
  <si>
    <t>У К У П Н О   П Р И Х О Д :</t>
  </si>
  <si>
    <t>У К У П Н О   Р А С Х О Д  :</t>
  </si>
  <si>
    <t>Приходи од премија субвенција,дотација ,донација и слично</t>
  </si>
  <si>
    <t xml:space="preserve">Трошкови транспортних услуга </t>
  </si>
  <si>
    <t>Трошкови услуга одржавања основних средства</t>
  </si>
  <si>
    <t xml:space="preserve"> -трошкови бактериолошког прегледа воде</t>
  </si>
  <si>
    <t xml:space="preserve"> - трошкови пројектних услова , сагласности , надзора</t>
  </si>
  <si>
    <t xml:space="preserve"> - трошкови консултантских услуга</t>
  </si>
  <si>
    <t>Трошкови доприноса коморама и чланарине удружењима</t>
  </si>
  <si>
    <t>Трошкови пореза, доприноса и такси</t>
  </si>
  <si>
    <t xml:space="preserve">Расходи на основу исправке грешака из ранијих година  </t>
  </si>
  <si>
    <t>структура %</t>
  </si>
  <si>
    <t xml:space="preserve">А)  УКУПАН ПРИХОД : </t>
  </si>
  <si>
    <t>Б) УКУПАН РАСХОД :</t>
  </si>
  <si>
    <t>Други пословни приходи-закуп</t>
  </si>
  <si>
    <t xml:space="preserve"> -трошкови уља и мазива</t>
  </si>
  <si>
    <t xml:space="preserve"> -8. март</t>
  </si>
  <si>
    <t xml:space="preserve"> - тр.учешћа Удруж.за заш.потрошача у решавању рекламација</t>
  </si>
  <si>
    <t xml:space="preserve"> -расходи на основу хуманитарних и образовних издатака</t>
  </si>
  <si>
    <t>Промена вредности залиха учинка</t>
  </si>
  <si>
    <t xml:space="preserve"> -отпремнине</t>
  </si>
  <si>
    <t xml:space="preserve"> -јубиларне награде </t>
  </si>
  <si>
    <t xml:space="preserve"> -трокови  хране за псе</t>
  </si>
  <si>
    <t xml:space="preserve"> - трошкови одржавање сајта</t>
  </si>
  <si>
    <t xml:space="preserve"> -трошкови геометра</t>
  </si>
  <si>
    <t xml:space="preserve"> -трошкови спорова </t>
  </si>
  <si>
    <t xml:space="preserve"> -накнада штете другим лицима</t>
  </si>
  <si>
    <t xml:space="preserve"> - трошкови сервиса водомера</t>
  </si>
  <si>
    <t xml:space="preserve">ОСТВАРЕНИ РЕЗУЛТАТИ ПОСЛОВАЊА У 2023. ГОДИНИ </t>
  </si>
  <si>
    <t xml:space="preserve">његово исказивање у финансијским извештајима за период 01.јануара до 31.децембар 2023.године , </t>
  </si>
  <si>
    <t>I-XII/23</t>
  </si>
  <si>
    <t xml:space="preserve"> -трошкови HTZ опреме и ПП апарата</t>
  </si>
  <si>
    <t xml:space="preserve"> -трошкови садног материјала</t>
  </si>
  <si>
    <t xml:space="preserve"> -трошкови осталог материјала</t>
  </si>
  <si>
    <t xml:space="preserve"> - сервис ПП апарата</t>
  </si>
  <si>
    <r>
      <t xml:space="preserve"> -трошкови осталих производних услуга </t>
    </r>
    <r>
      <rPr>
        <i/>
        <sz val="8"/>
        <rFont val="Times New Roman"/>
        <family val="1"/>
      </rPr>
      <t>( ЦС Мост и уклањање стабала)</t>
    </r>
  </si>
  <si>
    <t>Трошкови амортизације и резервисања</t>
  </si>
  <si>
    <t xml:space="preserve"> - трошкови пројекта за заштиту на раду</t>
  </si>
  <si>
    <t xml:space="preserve">ЗБИРНИ РЕЗУЛТАТ ПОСЛОВАЊА У 2023 ГОДИНИ </t>
  </si>
  <si>
    <t xml:space="preserve">     Резултат укупног  пословања  за  2023.годину је добит у износу од:</t>
  </si>
  <si>
    <t>Просечан број запослених у 2023. години је 253 радника .</t>
  </si>
  <si>
    <t xml:space="preserve">                                        ПРОГРАМA ПОСЛОВАЊА ЗА 2023.ГОДИНУ</t>
  </si>
  <si>
    <t>Остварење прихода у односу на планиран приход у 2023. години износи: ..</t>
  </si>
  <si>
    <r>
      <t xml:space="preserve"> - остварен приход у 2023.години је</t>
    </r>
    <r>
      <rPr>
        <b/>
        <sz val="12"/>
        <rFont val="Times New Roman"/>
        <family val="1"/>
        <charset val="238"/>
      </rPr>
      <t xml:space="preserve">   </t>
    </r>
    <r>
      <rPr>
        <sz val="12"/>
        <rFont val="Times New Roman"/>
        <family val="1"/>
        <charset val="238"/>
      </rPr>
      <t xml:space="preserve"> .................</t>
    </r>
  </si>
  <si>
    <r>
      <t xml:space="preserve">Остварење расхода у односу на планирани у 2023.години износи : </t>
    </r>
    <r>
      <rPr>
        <sz val="12"/>
        <rFont val="Times New Roman"/>
        <family val="1"/>
        <charset val="238"/>
      </rPr>
      <t xml:space="preserve">   ...... </t>
    </r>
  </si>
  <si>
    <t xml:space="preserve"> - планиран приход по II  Измени Програма пословања у 2023.год. је   </t>
  </si>
  <si>
    <t xml:space="preserve"> - планиран расход по II Измени Програма пословања у 2023.год. је   </t>
  </si>
  <si>
    <t xml:space="preserve"> - остварен расход у 2023.години је .....................</t>
  </si>
  <si>
    <t>На основу горе приказаног може се закључити да је на крају 2023.године остварена добит у износу од</t>
  </si>
  <si>
    <t>Просечна Нето зарада запослених (са топлим оброком и регресом ) у 2023.години је 73.139,99 динара.</t>
  </si>
  <si>
    <t>Приход</t>
  </si>
  <si>
    <t>Ред.бр.</t>
  </si>
  <si>
    <t xml:space="preserve">Врста прихода  </t>
  </si>
  <si>
    <t>II Измена Плана           2023</t>
  </si>
  <si>
    <t>конто</t>
  </si>
  <si>
    <t>Приход од продаје робе</t>
  </si>
  <si>
    <t>Приход од продаје услуга</t>
  </si>
  <si>
    <t>Сопствене инвестиције</t>
  </si>
  <si>
    <t>Промена вредности залиха</t>
  </si>
  <si>
    <t>Приходи по основу условљених донација од CO,AП,РС .</t>
  </si>
  <si>
    <t xml:space="preserve">Други пословни приходи </t>
  </si>
  <si>
    <t>Финансијски приходи</t>
  </si>
  <si>
    <t xml:space="preserve">Приход од наплате штете </t>
  </si>
  <si>
    <t xml:space="preserve">Остали непословни приходи </t>
  </si>
  <si>
    <t>Приходи од усклађивања вредности имовине</t>
  </si>
  <si>
    <t>УКУПНО :</t>
  </si>
  <si>
    <t>A.</t>
  </si>
  <si>
    <t>ДОНАЦИЈЕ</t>
  </si>
  <si>
    <t xml:space="preserve">Субвенције од СО и АП </t>
  </si>
  <si>
    <t>Расход</t>
  </si>
  <si>
    <t>Врста расхода</t>
  </si>
  <si>
    <t>II Измена Плана             2023.</t>
  </si>
  <si>
    <t>Трошкови сировина и основног материјала</t>
  </si>
  <si>
    <t>Трошкови осталог материјала</t>
  </si>
  <si>
    <t>Трошкови,горива, енергије и гаса</t>
  </si>
  <si>
    <t>Трошкови бруто зарада                - Б1</t>
  </si>
  <si>
    <t xml:space="preserve">Доприноси послодавца                    </t>
  </si>
  <si>
    <t>Трош. накнада по уговору о делу</t>
  </si>
  <si>
    <t>Трош.накнада за прив.пов.послове</t>
  </si>
  <si>
    <t>Трош.накнада чланова управног и надзорног одбора</t>
  </si>
  <si>
    <t>Остали лични расходи</t>
  </si>
  <si>
    <t>Трошк.услуга на изради учинка</t>
  </si>
  <si>
    <t>Трошкови транспортних услуга</t>
  </si>
  <si>
    <t>Трош. одржав.основних средстава</t>
  </si>
  <si>
    <t>Трошкови закупнина</t>
  </si>
  <si>
    <t>Трош. осталих призводних услуга</t>
  </si>
  <si>
    <t>Трошкови амортизације и резервис.</t>
  </si>
  <si>
    <t>540 и 545</t>
  </si>
  <si>
    <t>Трошкови непроизводних услуга</t>
  </si>
  <si>
    <t>Трошкови чланарина</t>
  </si>
  <si>
    <t>Трош. осталих пореза и доприноса</t>
  </si>
  <si>
    <t>Остали нематеријални расходи</t>
  </si>
  <si>
    <t>Финансијски расходи</t>
  </si>
  <si>
    <t>Губици од прод.основних сред.</t>
  </si>
  <si>
    <t>Расходи по основу пописа</t>
  </si>
  <si>
    <t>Расходи по осн.расх.залиха мат.и робе</t>
  </si>
  <si>
    <t>Остали непословни расходи</t>
  </si>
  <si>
    <t>Обезвре. некретнина, пос.опр.</t>
  </si>
  <si>
    <t>Потраживања преко 60 дана</t>
  </si>
  <si>
    <t>Ванредни расх. и пренос расхода</t>
  </si>
  <si>
    <t xml:space="preserve"> У К У П Н О :</t>
  </si>
  <si>
    <t>Реализација             2023.</t>
  </si>
  <si>
    <t>Реализација            2023</t>
  </si>
  <si>
    <t>% реал.</t>
  </si>
  <si>
    <t>5=4/3</t>
  </si>
  <si>
    <t xml:space="preserve"> ФИНАНСИЈСКЕ ПРОЈЕКЦИЈЕ - ПЛАНИРАНИ И РЕАЛИЗОВАНИ ФИНАНСИЈСКИ ПОКАЗАТЕЉИ ЗА 2023. ГОДИНУ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</si>
</sst>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 x14ac:knownFonts="1">
    <font>
      <sz val="10"/>
      <name val="Arial"/>
      <charset val="238"/>
    </font>
    <font>
      <b/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i/>
      <sz val="10"/>
      <name val="Times New Roman"/>
      <family val="1"/>
      <charset val="238"/>
    </font>
    <font>
      <i/>
      <sz val="11"/>
      <name val="Times New Roman"/>
      <family val="1"/>
      <charset val="238"/>
    </font>
    <font>
      <u/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name val="Arial"/>
      <family val="2"/>
      <charset val="238"/>
    </font>
    <font>
      <i/>
      <sz val="9"/>
      <name val="Times New Roman"/>
      <family val="1"/>
      <charset val="238"/>
    </font>
    <font>
      <i/>
      <sz val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i/>
      <u/>
      <sz val="12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2"/>
      <name val="Times New Roman"/>
      <family val="1"/>
    </font>
    <font>
      <sz val="12"/>
      <color rgb="FFFF0000"/>
      <name val="Times New Roman"/>
      <family val="1"/>
      <charset val="238"/>
    </font>
    <font>
      <i/>
      <sz val="12"/>
      <name val="Times New Roman"/>
      <family val="1"/>
    </font>
    <font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  <font>
      <sz val="12"/>
      <color rgb="FFFF0000"/>
      <name val="Times New Roman"/>
      <family val="1"/>
    </font>
    <font>
      <b/>
      <sz val="12"/>
      <name val="Times New Roman"/>
      <family val="1"/>
    </font>
    <font>
      <sz val="12"/>
      <color indexed="10"/>
      <name val="Times New Roman"/>
      <family val="1"/>
    </font>
    <font>
      <sz val="10"/>
      <name val="Arial"/>
      <family val="2"/>
    </font>
    <font>
      <b/>
      <sz val="16"/>
      <name val="Times New Roman"/>
      <family val="1"/>
    </font>
    <font>
      <sz val="10"/>
      <color rgb="FFFF0000"/>
      <name val="Arial"/>
      <family val="2"/>
      <charset val="238"/>
    </font>
    <font>
      <b/>
      <sz val="10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sz val="8"/>
      <name val="Times New Roman"/>
      <family val="1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11"/>
      <color rgb="FFFF0000"/>
      <name val="Times New Roman"/>
      <family val="1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61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 style="hair">
        <color indexed="64"/>
      </top>
      <bottom/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auto="1"/>
      </left>
      <right style="double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indexed="64"/>
      </top>
      <bottom style="hair">
        <color indexed="64"/>
      </bottom>
      <diagonal/>
    </border>
    <border>
      <left style="thin">
        <color auto="1"/>
      </left>
      <right style="double">
        <color auto="1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double">
        <color auto="1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96">
    <xf numFmtId="0" fontId="0" fillId="0" borderId="0" xfId="0"/>
    <xf numFmtId="0" fontId="3" fillId="0" borderId="0" xfId="0" applyFont="1"/>
    <xf numFmtId="0" fontId="7" fillId="0" borderId="0" xfId="0" applyFont="1"/>
    <xf numFmtId="4" fontId="2" fillId="0" borderId="0" xfId="0" applyNumberFormat="1" applyFont="1"/>
    <xf numFmtId="0" fontId="9" fillId="0" borderId="0" xfId="0" applyFont="1"/>
    <xf numFmtId="0" fontId="3" fillId="0" borderId="3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0" xfId="0" applyFont="1" applyAlignment="1">
      <alignment horizontal="center"/>
    </xf>
    <xf numFmtId="0" fontId="3" fillId="0" borderId="3" xfId="0" applyFont="1" applyBorder="1" applyAlignment="1">
      <alignment wrapText="1"/>
    </xf>
    <xf numFmtId="0" fontId="8" fillId="0" borderId="3" xfId="0" applyFont="1" applyBorder="1" applyAlignment="1">
      <alignment wrapText="1"/>
    </xf>
    <xf numFmtId="0" fontId="8" fillId="0" borderId="2" xfId="0" applyFont="1" applyBorder="1"/>
    <xf numFmtId="49" fontId="8" fillId="0" borderId="2" xfId="0" applyNumberFormat="1" applyFont="1" applyBorder="1"/>
    <xf numFmtId="0" fontId="8" fillId="0" borderId="3" xfId="0" applyFont="1" applyBorder="1"/>
    <xf numFmtId="0" fontId="8" fillId="0" borderId="0" xfId="0" applyFont="1" applyAlignment="1">
      <alignment wrapText="1"/>
    </xf>
    <xf numFmtId="0" fontId="3" fillId="0" borderId="0" xfId="0" applyFont="1" applyAlignment="1">
      <alignment wrapText="1"/>
    </xf>
    <xf numFmtId="4" fontId="2" fillId="2" borderId="17" xfId="0" applyNumberFormat="1" applyFont="1" applyFill="1" applyBorder="1" applyAlignment="1">
      <alignment horizontal="right"/>
    </xf>
    <xf numFmtId="0" fontId="2" fillId="0" borderId="11" xfId="0" applyFont="1" applyBorder="1"/>
    <xf numFmtId="0" fontId="2" fillId="0" borderId="0" xfId="0" applyFont="1"/>
    <xf numFmtId="0" fontId="5" fillId="0" borderId="3" xfId="0" applyFont="1" applyBorder="1"/>
    <xf numFmtId="4" fontId="12" fillId="0" borderId="0" xfId="0" applyNumberFormat="1" applyFont="1"/>
    <xf numFmtId="4" fontId="12" fillId="0" borderId="1" xfId="0" applyNumberFormat="1" applyFont="1" applyBorder="1"/>
    <xf numFmtId="0" fontId="6" fillId="0" borderId="3" xfId="0" applyFont="1" applyBorder="1"/>
    <xf numFmtId="0" fontId="3" fillId="0" borderId="0" xfId="0" applyFont="1" applyAlignment="1">
      <alignment horizontal="justify"/>
    </xf>
    <xf numFmtId="0" fontId="2" fillId="2" borderId="16" xfId="0" applyFont="1" applyFill="1" applyBorder="1" applyAlignment="1">
      <alignment horizontal="center"/>
    </xf>
    <xf numFmtId="0" fontId="8" fillId="0" borderId="0" xfId="0" applyFont="1"/>
    <xf numFmtId="0" fontId="2" fillId="0" borderId="3" xfId="0" applyFont="1" applyBorder="1" applyAlignment="1">
      <alignment wrapText="1"/>
    </xf>
    <xf numFmtId="0" fontId="2" fillId="0" borderId="5" xfId="0" applyFont="1" applyBorder="1"/>
    <xf numFmtId="0" fontId="2" fillId="0" borderId="4" xfId="0" applyFont="1" applyBorder="1"/>
    <xf numFmtId="0" fontId="2" fillId="2" borderId="15" xfId="0" applyFont="1" applyFill="1" applyBorder="1"/>
    <xf numFmtId="0" fontId="2" fillId="2" borderId="16" xfId="0" applyFont="1" applyFill="1" applyBorder="1"/>
    <xf numFmtId="0" fontId="13" fillId="0" borderId="0" xfId="0" applyFont="1"/>
    <xf numFmtId="0" fontId="2" fillId="0" borderId="14" xfId="0" applyFont="1" applyBorder="1"/>
    <xf numFmtId="0" fontId="2" fillId="0" borderId="13" xfId="0" applyFont="1" applyBorder="1"/>
    <xf numFmtId="4" fontId="11" fillId="0" borderId="3" xfId="0" applyNumberFormat="1" applyFont="1" applyBorder="1"/>
    <xf numFmtId="0" fontId="9" fillId="0" borderId="3" xfId="0" applyFont="1" applyBorder="1"/>
    <xf numFmtId="0" fontId="10" fillId="0" borderId="3" xfId="0" applyFont="1" applyBorder="1"/>
    <xf numFmtId="4" fontId="2" fillId="0" borderId="0" xfId="0" applyNumberFormat="1" applyFont="1" applyAlignment="1">
      <alignment horizontal="center"/>
    </xf>
    <xf numFmtId="4" fontId="3" fillId="0" borderId="0" xfId="0" applyNumberFormat="1" applyFont="1"/>
    <xf numFmtId="0" fontId="4" fillId="2" borderId="15" xfId="0" applyFont="1" applyFill="1" applyBorder="1"/>
    <xf numFmtId="0" fontId="4" fillId="2" borderId="16" xfId="0" applyFont="1" applyFill="1" applyBorder="1"/>
    <xf numFmtId="0" fontId="2" fillId="2" borderId="17" xfId="0" applyFont="1" applyFill="1" applyBorder="1" applyAlignment="1">
      <alignment horizontal="center"/>
    </xf>
    <xf numFmtId="0" fontId="2" fillId="0" borderId="20" xfId="0" applyFont="1" applyBorder="1"/>
    <xf numFmtId="0" fontId="2" fillId="0" borderId="21" xfId="0" applyFont="1" applyBorder="1"/>
    <xf numFmtId="0" fontId="5" fillId="0" borderId="2" xfId="0" applyFont="1" applyBorder="1"/>
    <xf numFmtId="0" fontId="1" fillId="0" borderId="3" xfId="0" applyFont="1" applyBorder="1"/>
    <xf numFmtId="4" fontId="10" fillId="0" borderId="3" xfId="0" applyNumberFormat="1" applyFont="1" applyBorder="1"/>
    <xf numFmtId="10" fontId="3" fillId="0" borderId="23" xfId="0" applyNumberFormat="1" applyFont="1" applyBorder="1"/>
    <xf numFmtId="10" fontId="3" fillId="0" borderId="24" xfId="0" applyNumberFormat="1" applyFont="1" applyBorder="1"/>
    <xf numFmtId="10" fontId="2" fillId="3" borderId="18" xfId="0" applyNumberFormat="1" applyFont="1" applyFill="1" applyBorder="1"/>
    <xf numFmtId="0" fontId="1" fillId="3" borderId="18" xfId="0" applyFont="1" applyFill="1" applyBorder="1" applyAlignment="1">
      <alignment horizontal="center" wrapText="1"/>
    </xf>
    <xf numFmtId="10" fontId="3" fillId="0" borderId="25" xfId="0" applyNumberFormat="1" applyFont="1" applyBorder="1"/>
    <xf numFmtId="10" fontId="3" fillId="0" borderId="26" xfId="0" applyNumberFormat="1" applyFont="1" applyBorder="1"/>
    <xf numFmtId="10" fontId="3" fillId="0" borderId="19" xfId="0" applyNumberFormat="1" applyFont="1" applyBorder="1"/>
    <xf numFmtId="4" fontId="14" fillId="0" borderId="7" xfId="0" applyNumberFormat="1" applyFont="1" applyBorder="1"/>
    <xf numFmtId="4" fontId="2" fillId="0" borderId="7" xfId="0" applyNumberFormat="1" applyFont="1" applyBorder="1"/>
    <xf numFmtId="10" fontId="3" fillId="0" borderId="27" xfId="0" applyNumberFormat="1" applyFont="1" applyBorder="1"/>
    <xf numFmtId="0" fontId="2" fillId="0" borderId="12" xfId="0" applyFont="1" applyBorder="1" applyAlignment="1">
      <alignment horizontal="left"/>
    </xf>
    <xf numFmtId="0" fontId="2" fillId="0" borderId="6" xfId="0" applyFont="1" applyBorder="1" applyAlignment="1">
      <alignment wrapText="1"/>
    </xf>
    <xf numFmtId="4" fontId="3" fillId="0" borderId="8" xfId="0" applyNumberFormat="1" applyFont="1" applyBorder="1"/>
    <xf numFmtId="0" fontId="2" fillId="3" borderId="16" xfId="0" applyFont="1" applyFill="1" applyBorder="1" applyAlignment="1">
      <alignment horizontal="center"/>
    </xf>
    <xf numFmtId="4" fontId="2" fillId="3" borderId="17" xfId="0" applyNumberFormat="1" applyFont="1" applyFill="1" applyBorder="1" applyAlignment="1">
      <alignment horizontal="right"/>
    </xf>
    <xf numFmtId="10" fontId="2" fillId="0" borderId="0" xfId="0" applyNumberFormat="1" applyFont="1"/>
    <xf numFmtId="0" fontId="15" fillId="0" borderId="0" xfId="0" applyFont="1"/>
    <xf numFmtId="4" fontId="2" fillId="0" borderId="22" xfId="0" applyNumberFormat="1" applyFont="1" applyBorder="1"/>
    <xf numFmtId="4" fontId="5" fillId="0" borderId="7" xfId="0" applyNumberFormat="1" applyFont="1" applyBorder="1"/>
    <xf numFmtId="4" fontId="2" fillId="0" borderId="10" xfId="0" applyNumberFormat="1" applyFont="1" applyBorder="1"/>
    <xf numFmtId="4" fontId="2" fillId="0" borderId="9" xfId="0" applyNumberFormat="1" applyFont="1" applyBorder="1"/>
    <xf numFmtId="4" fontId="9" fillId="0" borderId="0" xfId="0" applyNumberFormat="1" applyFont="1"/>
    <xf numFmtId="0" fontId="5" fillId="0" borderId="3" xfId="0" applyFont="1" applyBorder="1" applyAlignment="1">
      <alignment wrapText="1"/>
    </xf>
    <xf numFmtId="4" fontId="2" fillId="0" borderId="0" xfId="0" applyNumberFormat="1" applyFont="1" applyAlignment="1">
      <alignment horizontal="right"/>
    </xf>
    <xf numFmtId="0" fontId="17" fillId="0" borderId="0" xfId="0" applyFont="1"/>
    <xf numFmtId="0" fontId="18" fillId="0" borderId="2" xfId="0" applyFont="1" applyBorder="1"/>
    <xf numFmtId="4" fontId="20" fillId="0" borderId="7" xfId="0" applyNumberFormat="1" applyFont="1" applyBorder="1"/>
    <xf numFmtId="0" fontId="16" fillId="0" borderId="0" xfId="0" applyFont="1" applyAlignment="1">
      <alignment vertical="center" textRotation="180"/>
    </xf>
    <xf numFmtId="0" fontId="16" fillId="0" borderId="0" xfId="0" applyFont="1"/>
    <xf numFmtId="0" fontId="21" fillId="0" borderId="0" xfId="0" applyFont="1"/>
    <xf numFmtId="0" fontId="23" fillId="4" borderId="30" xfId="0" applyFont="1" applyFill="1" applyBorder="1" applyAlignment="1">
      <alignment horizontal="center" wrapText="1"/>
    </xf>
    <xf numFmtId="0" fontId="23" fillId="4" borderId="33" xfId="0" applyFont="1" applyFill="1" applyBorder="1" applyAlignment="1">
      <alignment horizontal="center" wrapText="1"/>
    </xf>
    <xf numFmtId="0" fontId="23" fillId="4" borderId="34" xfId="0" applyFont="1" applyFill="1" applyBorder="1" applyAlignment="1">
      <alignment horizontal="center"/>
    </xf>
    <xf numFmtId="0" fontId="23" fillId="4" borderId="35" xfId="0" applyFont="1" applyFill="1" applyBorder="1" applyAlignment="1">
      <alignment horizontal="center"/>
    </xf>
    <xf numFmtId="0" fontId="23" fillId="4" borderId="36" xfId="0" applyFont="1" applyFill="1" applyBorder="1" applyAlignment="1">
      <alignment horizontal="center"/>
    </xf>
    <xf numFmtId="0" fontId="16" fillId="0" borderId="31" xfId="0" applyFont="1" applyBorder="1" applyAlignment="1">
      <alignment horizontal="center"/>
    </xf>
    <xf numFmtId="0" fontId="16" fillId="0" borderId="32" xfId="0" applyFont="1" applyBorder="1"/>
    <xf numFmtId="0" fontId="16" fillId="0" borderId="32" xfId="0" applyFont="1" applyBorder="1" applyAlignment="1">
      <alignment horizontal="center"/>
    </xf>
    <xf numFmtId="3" fontId="16" fillId="0" borderId="32" xfId="0" applyNumberFormat="1" applyFont="1" applyBorder="1"/>
    <xf numFmtId="0" fontId="16" fillId="0" borderId="37" xfId="0" applyFont="1" applyBorder="1" applyAlignment="1">
      <alignment horizontal="center"/>
    </xf>
    <xf numFmtId="0" fontId="16" fillId="0" borderId="38" xfId="0" applyFont="1" applyBorder="1"/>
    <xf numFmtId="0" fontId="16" fillId="0" borderId="38" xfId="0" applyFont="1" applyBorder="1" applyAlignment="1">
      <alignment horizontal="center"/>
    </xf>
    <xf numFmtId="3" fontId="16" fillId="0" borderId="38" xfId="0" applyNumberFormat="1" applyFont="1" applyBorder="1"/>
    <xf numFmtId="3" fontId="22" fillId="0" borderId="38" xfId="0" applyNumberFormat="1" applyFont="1" applyBorder="1"/>
    <xf numFmtId="0" fontId="16" fillId="0" borderId="39" xfId="0" applyFont="1" applyBorder="1" applyAlignment="1">
      <alignment horizontal="center"/>
    </xf>
    <xf numFmtId="0" fontId="16" fillId="0" borderId="38" xfId="0" applyFont="1" applyBorder="1" applyAlignment="1">
      <alignment wrapText="1"/>
    </xf>
    <xf numFmtId="0" fontId="16" fillId="0" borderId="38" xfId="0" applyFont="1" applyBorder="1" applyAlignment="1">
      <alignment horizontal="center" wrapText="1"/>
    </xf>
    <xf numFmtId="3" fontId="16" fillId="0" borderId="0" xfId="0" applyNumberFormat="1" applyFont="1"/>
    <xf numFmtId="3" fontId="16" fillId="0" borderId="38" xfId="0" applyNumberFormat="1" applyFont="1" applyBorder="1" applyAlignment="1">
      <alignment vertical="center"/>
    </xf>
    <xf numFmtId="0" fontId="16" fillId="0" borderId="39" xfId="0" applyFont="1" applyBorder="1" applyAlignment="1">
      <alignment horizontal="center" wrapText="1"/>
    </xf>
    <xf numFmtId="0" fontId="21" fillId="4" borderId="40" xfId="0" applyFont="1" applyFill="1" applyBorder="1"/>
    <xf numFmtId="0" fontId="21" fillId="4" borderId="17" xfId="0" applyFont="1" applyFill="1" applyBorder="1"/>
    <xf numFmtId="0" fontId="21" fillId="4" borderId="41" xfId="0" applyFont="1" applyFill="1" applyBorder="1"/>
    <xf numFmtId="3" fontId="23" fillId="4" borderId="17" xfId="0" applyNumberFormat="1" applyFont="1" applyFill="1" applyBorder="1"/>
    <xf numFmtId="0" fontId="16" fillId="0" borderId="43" xfId="0" applyFont="1" applyBorder="1"/>
    <xf numFmtId="0" fontId="16" fillId="0" borderId="45" xfId="0" applyFont="1" applyBorder="1"/>
    <xf numFmtId="0" fontId="16" fillId="0" borderId="46" xfId="0" applyFont="1" applyBorder="1"/>
    <xf numFmtId="0" fontId="22" fillId="0" borderId="46" xfId="0" applyFont="1" applyBorder="1"/>
    <xf numFmtId="0" fontId="24" fillId="0" borderId="0" xfId="0" applyFont="1"/>
    <xf numFmtId="0" fontId="3" fillId="0" borderId="0" xfId="0" applyFont="1" applyAlignment="1">
      <alignment vertical="center" textRotation="180"/>
    </xf>
    <xf numFmtId="0" fontId="25" fillId="0" borderId="0" xfId="0" applyFont="1" applyAlignment="1">
      <alignment horizontal="center"/>
    </xf>
    <xf numFmtId="0" fontId="26" fillId="0" borderId="0" xfId="0" applyFont="1"/>
    <xf numFmtId="0" fontId="28" fillId="4" borderId="29" xfId="0" applyFont="1" applyFill="1" applyBorder="1" applyAlignment="1">
      <alignment horizontal="center" wrapText="1"/>
    </xf>
    <xf numFmtId="0" fontId="28" fillId="4" borderId="32" xfId="0" applyFont="1" applyFill="1" applyBorder="1" applyAlignment="1">
      <alignment horizontal="center" wrapText="1"/>
    </xf>
    <xf numFmtId="0" fontId="23" fillId="4" borderId="45" xfId="0" applyFont="1" applyFill="1" applyBorder="1" applyAlignment="1">
      <alignment horizontal="center"/>
    </xf>
    <xf numFmtId="0" fontId="23" fillId="4" borderId="46" xfId="0" applyFont="1" applyFill="1" applyBorder="1" applyAlignment="1">
      <alignment horizontal="center"/>
    </xf>
    <xf numFmtId="0" fontId="28" fillId="4" borderId="47" xfId="0" applyFont="1" applyFill="1" applyBorder="1" applyAlignment="1">
      <alignment horizontal="center"/>
    </xf>
    <xf numFmtId="0" fontId="29" fillId="0" borderId="32" xfId="0" applyFont="1" applyBorder="1" applyAlignment="1">
      <alignment horizontal="center"/>
    </xf>
    <xf numFmtId="0" fontId="29" fillId="0" borderId="49" xfId="0" applyFont="1" applyBorder="1" applyAlignment="1">
      <alignment horizontal="center" wrapText="1"/>
    </xf>
    <xf numFmtId="0" fontId="29" fillId="0" borderId="32" xfId="0" applyFont="1" applyBorder="1" applyAlignment="1">
      <alignment horizontal="center" wrapText="1"/>
    </xf>
    <xf numFmtId="0" fontId="29" fillId="0" borderId="38" xfId="0" applyFont="1" applyBorder="1" applyAlignment="1">
      <alignment horizontal="center"/>
    </xf>
    <xf numFmtId="3" fontId="17" fillId="0" borderId="38" xfId="0" applyNumberFormat="1" applyFont="1" applyBorder="1" applyAlignment="1">
      <alignment horizontal="center"/>
    </xf>
    <xf numFmtId="0" fontId="29" fillId="0" borderId="38" xfId="0" applyFont="1" applyBorder="1" applyAlignment="1">
      <alignment horizontal="center" wrapText="1"/>
    </xf>
    <xf numFmtId="0" fontId="16" fillId="0" borderId="48" xfId="0" applyFont="1" applyBorder="1" applyAlignment="1">
      <alignment horizontal="center"/>
    </xf>
    <xf numFmtId="0" fontId="30" fillId="0" borderId="49" xfId="0" applyFont="1" applyBorder="1" applyAlignment="1">
      <alignment wrapText="1"/>
    </xf>
    <xf numFmtId="0" fontId="16" fillId="0" borderId="31" xfId="0" applyFont="1" applyBorder="1" applyAlignment="1">
      <alignment horizontal="center" vertical="center"/>
    </xf>
    <xf numFmtId="0" fontId="16" fillId="0" borderId="49" xfId="0" applyFont="1" applyBorder="1" applyAlignment="1">
      <alignment wrapText="1"/>
    </xf>
    <xf numFmtId="0" fontId="30" fillId="0" borderId="38" xfId="0" applyFont="1" applyBorder="1"/>
    <xf numFmtId="0" fontId="16" fillId="0" borderId="45" xfId="0" applyFont="1" applyBorder="1" applyAlignment="1">
      <alignment horizontal="center"/>
    </xf>
    <xf numFmtId="0" fontId="3" fillId="0" borderId="38" xfId="0" applyFont="1" applyBorder="1"/>
    <xf numFmtId="0" fontId="32" fillId="0" borderId="0" xfId="0" applyFont="1" applyAlignment="1">
      <alignment horizontal="center"/>
    </xf>
    <xf numFmtId="0" fontId="32" fillId="0" borderId="0" xfId="0" applyFont="1"/>
    <xf numFmtId="0" fontId="16" fillId="0" borderId="49" xfId="0" applyFont="1" applyBorder="1"/>
    <xf numFmtId="0" fontId="29" fillId="0" borderId="49" xfId="0" applyFont="1" applyBorder="1" applyAlignment="1">
      <alignment horizontal="center"/>
    </xf>
    <xf numFmtId="0" fontId="29" fillId="0" borderId="46" xfId="0" applyFont="1" applyBorder="1" applyAlignment="1">
      <alignment horizontal="center"/>
    </xf>
    <xf numFmtId="0" fontId="0" fillId="4" borderId="40" xfId="0" applyFill="1" applyBorder="1"/>
    <xf numFmtId="0" fontId="23" fillId="4" borderId="17" xfId="0" applyFont="1" applyFill="1" applyBorder="1" applyAlignment="1">
      <alignment horizontal="right"/>
    </xf>
    <xf numFmtId="0" fontId="28" fillId="4" borderId="17" xfId="0" applyFont="1" applyFill="1" applyBorder="1" applyAlignment="1">
      <alignment horizontal="center"/>
    </xf>
    <xf numFmtId="0" fontId="33" fillId="0" borderId="0" xfId="0" applyFont="1" applyAlignment="1">
      <alignment horizontal="center"/>
    </xf>
    <xf numFmtId="0" fontId="23" fillId="4" borderId="51" xfId="0" applyFont="1" applyFill="1" applyBorder="1" applyAlignment="1">
      <alignment horizontal="center"/>
    </xf>
    <xf numFmtId="3" fontId="17" fillId="0" borderId="50" xfId="0" applyNumberFormat="1" applyFont="1" applyBorder="1" applyAlignment="1">
      <alignment horizontal="center"/>
    </xf>
    <xf numFmtId="3" fontId="17" fillId="0" borderId="52" xfId="0" applyNumberFormat="1" applyFont="1" applyBorder="1" applyAlignment="1">
      <alignment horizontal="center"/>
    </xf>
    <xf numFmtId="3" fontId="17" fillId="0" borderId="53" xfId="0" applyNumberFormat="1" applyFont="1" applyBorder="1" applyAlignment="1">
      <alignment horizontal="center"/>
    </xf>
    <xf numFmtId="0" fontId="27" fillId="0" borderId="51" xfId="0" applyFont="1" applyBorder="1"/>
    <xf numFmtId="3" fontId="2" fillId="4" borderId="16" xfId="0" applyNumberFormat="1" applyFont="1" applyFill="1" applyBorder="1" applyAlignment="1">
      <alignment horizontal="center"/>
    </xf>
    <xf numFmtId="0" fontId="30" fillId="0" borderId="49" xfId="0" applyFont="1" applyBorder="1"/>
    <xf numFmtId="0" fontId="31" fillId="0" borderId="49" xfId="0" applyFont="1" applyBorder="1" applyAlignment="1">
      <alignment horizontal="center" wrapText="1"/>
    </xf>
    <xf numFmtId="10" fontId="16" fillId="0" borderId="0" xfId="0" applyNumberFormat="1" applyFont="1"/>
    <xf numFmtId="10" fontId="16" fillId="0" borderId="58" xfId="0" applyNumberFormat="1" applyFont="1" applyBorder="1"/>
    <xf numFmtId="49" fontId="16" fillId="5" borderId="58" xfId="0" applyNumberFormat="1" applyFont="1" applyFill="1" applyBorder="1" applyAlignment="1">
      <alignment horizontal="center"/>
    </xf>
    <xf numFmtId="10" fontId="16" fillId="5" borderId="55" xfId="0" applyNumberFormat="1" applyFont="1" applyFill="1" applyBorder="1"/>
    <xf numFmtId="10" fontId="16" fillId="5" borderId="59" xfId="0" applyNumberFormat="1" applyFont="1" applyFill="1" applyBorder="1"/>
    <xf numFmtId="0" fontId="23" fillId="4" borderId="47" xfId="0" applyFont="1" applyFill="1" applyBorder="1" applyAlignment="1">
      <alignment horizontal="center"/>
    </xf>
    <xf numFmtId="3" fontId="17" fillId="0" borderId="33" xfId="0" applyNumberFormat="1" applyFont="1" applyBorder="1" applyAlignment="1">
      <alignment horizontal="center"/>
    </xf>
    <xf numFmtId="3" fontId="17" fillId="0" borderId="60" xfId="0" applyNumberFormat="1" applyFont="1" applyBorder="1" applyAlignment="1">
      <alignment horizontal="center"/>
    </xf>
    <xf numFmtId="3" fontId="17" fillId="0" borderId="39" xfId="0" applyNumberFormat="1" applyFont="1" applyBorder="1" applyAlignment="1">
      <alignment horizontal="center"/>
    </xf>
    <xf numFmtId="0" fontId="27" fillId="0" borderId="47" xfId="0" applyFont="1" applyBorder="1"/>
    <xf numFmtId="3" fontId="2" fillId="4" borderId="41" xfId="0" applyNumberFormat="1" applyFont="1" applyFill="1" applyBorder="1" applyAlignment="1">
      <alignment horizontal="center"/>
    </xf>
    <xf numFmtId="10" fontId="0" fillId="0" borderId="58" xfId="0" applyNumberFormat="1" applyBorder="1"/>
    <xf numFmtId="10" fontId="0" fillId="0" borderId="57" xfId="0" applyNumberFormat="1" applyBorder="1"/>
    <xf numFmtId="10" fontId="0" fillId="5" borderId="18" xfId="0" applyNumberFormat="1" applyFill="1" applyBorder="1"/>
    <xf numFmtId="0" fontId="23" fillId="0" borderId="42" xfId="0" applyFont="1" applyBorder="1" applyAlignment="1">
      <alignment horizontal="center"/>
    </xf>
    <xf numFmtId="0" fontId="23" fillId="0" borderId="43" xfId="0" applyFont="1" applyBorder="1"/>
    <xf numFmtId="0" fontId="23" fillId="0" borderId="44" xfId="0" applyFont="1" applyBorder="1"/>
    <xf numFmtId="3" fontId="34" fillId="0" borderId="46" xfId="0" applyNumberFormat="1" applyFont="1" applyBorder="1"/>
    <xf numFmtId="10" fontId="0" fillId="0" borderId="55" xfId="0" applyNumberFormat="1" applyBorder="1"/>
    <xf numFmtId="49" fontId="23" fillId="5" borderId="56" xfId="0" applyNumberFormat="1" applyFont="1" applyFill="1" applyBorder="1" applyAlignment="1">
      <alignment horizontal="center"/>
    </xf>
    <xf numFmtId="10" fontId="16" fillId="0" borderId="57" xfId="0" applyNumberFormat="1" applyFont="1" applyBorder="1"/>
    <xf numFmtId="10" fontId="16" fillId="5" borderId="18" xfId="0" applyNumberFormat="1" applyFont="1" applyFill="1" applyBorder="1"/>
    <xf numFmtId="0" fontId="3" fillId="0" borderId="0" xfId="0" applyFont="1" applyAlignment="1">
      <alignment horizontal="center"/>
    </xf>
    <xf numFmtId="4" fontId="1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2" fontId="5" fillId="0" borderId="3" xfId="0" applyNumberFormat="1" applyFont="1" applyBorder="1" applyAlignment="1">
      <alignment horizontal="left" wrapText="1"/>
    </xf>
    <xf numFmtId="0" fontId="8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23" fillId="4" borderId="29" xfId="0" applyFont="1" applyFill="1" applyBorder="1" applyAlignment="1">
      <alignment horizontal="center" wrapText="1"/>
    </xf>
    <xf numFmtId="0" fontId="23" fillId="4" borderId="32" xfId="0" applyFont="1" applyFill="1" applyBorder="1" applyAlignment="1">
      <alignment horizontal="center" wrapText="1"/>
    </xf>
    <xf numFmtId="0" fontId="21" fillId="0" borderId="0" xfId="0" applyFont="1" applyAlignment="1">
      <alignment horizontal="center" wrapText="1"/>
    </xf>
    <xf numFmtId="10" fontId="16" fillId="5" borderId="54" xfId="0" applyNumberFormat="1" applyFont="1" applyFill="1" applyBorder="1" applyAlignment="1">
      <alignment horizontal="center"/>
    </xf>
    <xf numFmtId="10" fontId="16" fillId="5" borderId="55" xfId="0" applyNumberFormat="1" applyFont="1" applyFill="1" applyBorder="1" applyAlignment="1">
      <alignment horizontal="center"/>
    </xf>
    <xf numFmtId="0" fontId="23" fillId="4" borderId="28" xfId="0" applyFont="1" applyFill="1" applyBorder="1" applyAlignment="1">
      <alignment horizontal="center" wrapText="1"/>
    </xf>
    <xf numFmtId="0" fontId="23" fillId="4" borderId="31" xfId="0" applyFont="1" applyFill="1" applyBorder="1" applyAlignment="1">
      <alignment horizontal="center" wrapText="1"/>
    </xf>
    <xf numFmtId="0" fontId="16" fillId="0" borderId="0" xfId="0" applyFont="1" applyAlignment="1">
      <alignment horizontal="center" vertical="center" textRotation="180"/>
    </xf>
    <xf numFmtId="0" fontId="23" fillId="4" borderId="30" xfId="0" applyFont="1" applyFill="1" applyBorder="1" applyAlignment="1">
      <alignment horizontal="center" wrapText="1"/>
    </xf>
    <xf numFmtId="0" fontId="23" fillId="4" borderId="33" xfId="0" applyFont="1" applyFill="1" applyBorder="1" applyAlignment="1">
      <alignment horizontal="center" wrapText="1"/>
    </xf>
    <xf numFmtId="3" fontId="17" fillId="0" borderId="60" xfId="0" applyNumberFormat="1" applyFont="1" applyBorder="1" applyAlignment="1">
      <alignment horizontal="center"/>
    </xf>
    <xf numFmtId="3" fontId="17" fillId="0" borderId="33" xfId="0" applyNumberFormat="1" applyFont="1" applyBorder="1" applyAlignment="1">
      <alignment horizontal="center"/>
    </xf>
    <xf numFmtId="10" fontId="23" fillId="5" borderId="59" xfId="0" applyNumberFormat="1" applyFont="1" applyFill="1" applyBorder="1" applyAlignment="1">
      <alignment horizontal="center"/>
    </xf>
    <xf numFmtId="10" fontId="23" fillId="5" borderId="58" xfId="0" applyNumberFormat="1" applyFont="1" applyFill="1" applyBorder="1" applyAlignment="1">
      <alignment horizontal="center"/>
    </xf>
    <xf numFmtId="10" fontId="0" fillId="0" borderId="57" xfId="0" applyNumberFormat="1" applyBorder="1" applyAlignment="1">
      <alignment horizontal="right"/>
    </xf>
    <xf numFmtId="10" fontId="0" fillId="0" borderId="55" xfId="0" applyNumberFormat="1" applyBorder="1" applyAlignment="1">
      <alignment horizontal="right"/>
    </xf>
    <xf numFmtId="0" fontId="23" fillId="4" borderId="11" xfId="0" applyFont="1" applyFill="1" applyBorder="1" applyAlignment="1">
      <alignment horizontal="center" wrapText="1"/>
    </xf>
    <xf numFmtId="0" fontId="23" fillId="4" borderId="50" xfId="0" applyFont="1" applyFill="1" applyBorder="1" applyAlignment="1">
      <alignment horizontal="center" wrapText="1"/>
    </xf>
    <xf numFmtId="0" fontId="16" fillId="0" borderId="48" xfId="0" applyFont="1" applyBorder="1" applyAlignment="1">
      <alignment horizontal="center" vertical="justify"/>
    </xf>
    <xf numFmtId="0" fontId="16" fillId="0" borderId="31" xfId="0" applyFont="1" applyBorder="1" applyAlignment="1">
      <alignment horizontal="center" vertical="justify"/>
    </xf>
    <xf numFmtId="0" fontId="16" fillId="0" borderId="49" xfId="0" applyFont="1" applyBorder="1" applyAlignment="1">
      <alignment horizontal="left" wrapText="1"/>
    </xf>
    <xf numFmtId="0" fontId="16" fillId="0" borderId="32" xfId="0" applyFont="1" applyBorder="1" applyAlignment="1">
      <alignment horizontal="left" wrapText="1"/>
    </xf>
    <xf numFmtId="3" fontId="17" fillId="0" borderId="52" xfId="0" applyNumberFormat="1" applyFont="1" applyBorder="1" applyAlignment="1">
      <alignment horizontal="center"/>
    </xf>
    <xf numFmtId="3" fontId="17" fillId="0" borderId="50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  <color rgb="FFFFFFCC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02"/>
  <sheetViews>
    <sheetView tabSelected="1" topLeftCell="A13" workbookViewId="0">
      <selection activeCell="B25" sqref="B25"/>
    </sheetView>
  </sheetViews>
  <sheetFormatPr defaultColWidth="9.21875" defaultRowHeight="15.6" x14ac:dyDescent="0.3"/>
  <cols>
    <col min="1" max="1" width="2.6640625" style="4" customWidth="1"/>
    <col min="2" max="2" width="26.21875" style="4" customWidth="1"/>
    <col min="3" max="3" width="5.5546875" style="4" customWidth="1"/>
    <col min="4" max="4" width="16.21875" style="4" customWidth="1"/>
    <col min="5" max="5" width="8.77734375" style="4" customWidth="1"/>
    <col min="6" max="6" width="3.77734375" style="4" customWidth="1"/>
    <col min="7" max="7" width="8.6640625" style="4" customWidth="1"/>
    <col min="8" max="8" width="15.109375" style="38" customWidth="1"/>
    <col min="9" max="9" width="9.44140625" style="4" customWidth="1"/>
    <col min="10" max="10" width="3.21875" style="4" customWidth="1"/>
    <col min="11" max="11" width="9.21875" style="4"/>
    <col min="12" max="12" width="16.21875" style="4" customWidth="1"/>
    <col min="13" max="16384" width="9.21875" style="4"/>
  </cols>
  <sheetData>
    <row r="1" spans="1:12" x14ac:dyDescent="0.3">
      <c r="A1" s="1"/>
      <c r="B1" s="168"/>
      <c r="C1" s="168"/>
      <c r="D1" s="168"/>
      <c r="E1" s="168"/>
      <c r="F1" s="168"/>
      <c r="G1" s="168"/>
    </row>
    <row r="2" spans="1:12" ht="39" customHeight="1" x14ac:dyDescent="0.3">
      <c r="A2" s="1"/>
      <c r="B2" s="168" t="s">
        <v>111</v>
      </c>
      <c r="C2" s="168"/>
      <c r="D2" s="168"/>
      <c r="E2" s="168"/>
      <c r="F2" s="168"/>
      <c r="G2" s="168"/>
      <c r="H2" s="168"/>
      <c r="I2" s="168"/>
    </row>
    <row r="3" spans="1:12" ht="18.75" customHeight="1" x14ac:dyDescent="0.3">
      <c r="A3" s="1"/>
      <c r="B3" s="18"/>
      <c r="C3" s="18"/>
      <c r="D3" s="18"/>
      <c r="E3" s="18"/>
      <c r="F3" s="18"/>
      <c r="G3" s="18"/>
    </row>
    <row r="4" spans="1:12" ht="21" customHeight="1" x14ac:dyDescent="0.3">
      <c r="A4" s="1"/>
      <c r="B4" s="1" t="s">
        <v>67</v>
      </c>
      <c r="C4" s="1"/>
      <c r="D4" s="1"/>
      <c r="E4" s="1"/>
      <c r="F4" s="1"/>
      <c r="G4" s="1"/>
    </row>
    <row r="5" spans="1:12" ht="21" customHeight="1" x14ac:dyDescent="0.3">
      <c r="A5" s="1"/>
      <c r="B5" s="1" t="s">
        <v>112</v>
      </c>
      <c r="C5" s="1"/>
      <c r="D5" s="1"/>
      <c r="E5" s="1"/>
      <c r="F5" s="1"/>
      <c r="G5" s="1"/>
    </row>
    <row r="6" spans="1:12" ht="21" customHeight="1" x14ac:dyDescent="0.3">
      <c r="A6" s="1"/>
      <c r="B6" s="1" t="s">
        <v>77</v>
      </c>
      <c r="C6" s="1"/>
      <c r="D6" s="1"/>
      <c r="E6" s="1"/>
      <c r="F6" s="1"/>
      <c r="G6" s="1"/>
    </row>
    <row r="7" spans="1:12" ht="21" customHeight="1" x14ac:dyDescent="0.3">
      <c r="A7" s="1"/>
      <c r="B7" s="1" t="s">
        <v>18</v>
      </c>
      <c r="C7" s="1"/>
      <c r="D7" s="1"/>
      <c r="E7" s="1"/>
      <c r="F7" s="1"/>
      <c r="G7" s="1"/>
    </row>
    <row r="8" spans="1:12" ht="21" customHeight="1" x14ac:dyDescent="0.3">
      <c r="A8" s="1"/>
      <c r="B8" s="23"/>
      <c r="C8" s="23"/>
      <c r="D8" s="23"/>
      <c r="E8" s="23"/>
      <c r="F8" s="23" t="s">
        <v>18</v>
      </c>
      <c r="G8" s="23" t="s">
        <v>66</v>
      </c>
    </row>
    <row r="9" spans="1:12" ht="36.75" customHeight="1" thickBot="1" x14ac:dyDescent="0.35">
      <c r="A9" s="1"/>
      <c r="B9" s="18" t="s">
        <v>80</v>
      </c>
      <c r="C9" s="18"/>
      <c r="D9" s="18"/>
      <c r="E9" s="18"/>
      <c r="F9" s="18"/>
      <c r="G9" s="1" t="s">
        <v>18</v>
      </c>
    </row>
    <row r="10" spans="1:12" ht="33.75" customHeight="1" thickTop="1" thickBot="1" x14ac:dyDescent="0.35">
      <c r="A10" s="1"/>
      <c r="B10" s="39" t="s">
        <v>0</v>
      </c>
      <c r="C10" s="40"/>
      <c r="D10" s="40"/>
      <c r="E10" s="40"/>
      <c r="F10" s="40"/>
      <c r="G10" s="40"/>
      <c r="H10" s="41" t="s">
        <v>113</v>
      </c>
      <c r="I10" s="50" t="s">
        <v>94</v>
      </c>
    </row>
    <row r="11" spans="1:12" ht="24.75" customHeight="1" thickTop="1" x14ac:dyDescent="0.3">
      <c r="A11" s="1"/>
      <c r="B11" s="42" t="s">
        <v>1</v>
      </c>
      <c r="C11" s="43"/>
      <c r="D11" s="43"/>
      <c r="E11" s="43"/>
      <c r="F11" s="43"/>
      <c r="G11" s="43"/>
      <c r="H11" s="64">
        <v>20702055.280000001</v>
      </c>
      <c r="I11" s="51">
        <f t="shared" ref="I11:I30" si="0">H11/$H$30</f>
        <v>2.5601421933655444E-2</v>
      </c>
    </row>
    <row r="12" spans="1:12" ht="24.75" customHeight="1" x14ac:dyDescent="0.3">
      <c r="A12" s="1"/>
      <c r="B12" s="6" t="s">
        <v>58</v>
      </c>
      <c r="C12" s="7"/>
      <c r="D12" s="7"/>
      <c r="E12" s="7"/>
      <c r="F12" s="7"/>
      <c r="G12" s="7"/>
      <c r="H12" s="55">
        <v>0</v>
      </c>
      <c r="I12" s="52">
        <f t="shared" si="0"/>
        <v>0</v>
      </c>
    </row>
    <row r="13" spans="1:12" ht="24.75" customHeight="1" x14ac:dyDescent="0.3">
      <c r="A13" s="1"/>
      <c r="B13" s="6" t="s">
        <v>2</v>
      </c>
      <c r="C13" s="7"/>
      <c r="D13" s="7"/>
      <c r="E13" s="7"/>
      <c r="F13" s="7"/>
      <c r="G13" s="7"/>
      <c r="H13" s="54">
        <f>SUM(H14:H22)</f>
        <v>716674549.71999991</v>
      </c>
      <c r="I13" s="52">
        <f t="shared" si="0"/>
        <v>0.88628338048251232</v>
      </c>
      <c r="L13" s="68"/>
    </row>
    <row r="14" spans="1:12" ht="25.5" customHeight="1" x14ac:dyDescent="0.3">
      <c r="A14" s="1"/>
      <c r="B14" s="11" t="s">
        <v>3</v>
      </c>
      <c r="C14" s="13"/>
      <c r="D14" s="13"/>
      <c r="E14" s="13"/>
      <c r="F14" s="5"/>
      <c r="G14" s="5"/>
      <c r="H14" s="65">
        <v>238383725.53</v>
      </c>
      <c r="I14" s="52">
        <f t="shared" si="0"/>
        <v>0.29479982817484973</v>
      </c>
    </row>
    <row r="15" spans="1:12" ht="25.5" customHeight="1" x14ac:dyDescent="0.3">
      <c r="A15" s="1"/>
      <c r="B15" s="11" t="s">
        <v>4</v>
      </c>
      <c r="C15" s="13"/>
      <c r="D15" s="13"/>
      <c r="E15" s="13"/>
      <c r="F15" s="5"/>
      <c r="G15" s="5"/>
      <c r="H15" s="65">
        <v>138112225.63</v>
      </c>
      <c r="I15" s="52">
        <f t="shared" si="0"/>
        <v>0.17079798670839272</v>
      </c>
    </row>
    <row r="16" spans="1:12" ht="19.2" customHeight="1" x14ac:dyDescent="0.3">
      <c r="A16" s="1"/>
      <c r="B16" s="11" t="s">
        <v>5</v>
      </c>
      <c r="C16" s="13"/>
      <c r="D16" s="13"/>
      <c r="E16" s="13"/>
      <c r="F16" s="5"/>
      <c r="G16" s="5"/>
      <c r="H16" s="65">
        <v>181290747.21000001</v>
      </c>
      <c r="I16" s="52">
        <f t="shared" si="0"/>
        <v>0.22419517527203117</v>
      </c>
    </row>
    <row r="17" spans="1:9" ht="19.2" customHeight="1" x14ac:dyDescent="0.3">
      <c r="A17" s="1"/>
      <c r="B17" s="11" t="s">
        <v>6</v>
      </c>
      <c r="C17" s="13"/>
      <c r="D17" s="13"/>
      <c r="E17" s="13"/>
      <c r="F17" s="5"/>
      <c r="G17" s="5"/>
      <c r="H17" s="65">
        <v>4126672.87</v>
      </c>
      <c r="I17" s="52">
        <f t="shared" si="0"/>
        <v>5.103294909520638E-3</v>
      </c>
    </row>
    <row r="18" spans="1:9" ht="19.2" customHeight="1" x14ac:dyDescent="0.3">
      <c r="A18" s="1"/>
      <c r="B18" s="11" t="s">
        <v>7</v>
      </c>
      <c r="C18" s="13"/>
      <c r="D18" s="13"/>
      <c r="E18" s="13"/>
      <c r="F18" s="5"/>
      <c r="G18" s="5"/>
      <c r="H18" s="65">
        <v>41133576.670000002</v>
      </c>
      <c r="I18" s="52">
        <f t="shared" si="0"/>
        <v>5.0868285188398733E-2</v>
      </c>
    </row>
    <row r="19" spans="1:9" ht="19.2" customHeight="1" x14ac:dyDescent="0.3">
      <c r="A19" s="1"/>
      <c r="B19" s="11" t="s">
        <v>8</v>
      </c>
      <c r="C19" s="13"/>
      <c r="D19" s="13"/>
      <c r="E19" s="13"/>
      <c r="F19" s="5"/>
      <c r="G19" s="5"/>
      <c r="H19" s="65">
        <v>84992213.780000001</v>
      </c>
      <c r="I19" s="52">
        <f t="shared" si="0"/>
        <v>0.10510654602296204</v>
      </c>
    </row>
    <row r="20" spans="1:9" ht="19.2" customHeight="1" x14ac:dyDescent="0.3">
      <c r="A20" s="1"/>
      <c r="B20" s="11" t="s">
        <v>42</v>
      </c>
      <c r="C20" s="13"/>
      <c r="D20" s="13"/>
      <c r="E20" s="13"/>
      <c r="F20" s="5"/>
      <c r="G20" s="5"/>
      <c r="H20" s="65">
        <v>12680953.039999999</v>
      </c>
      <c r="I20" s="52">
        <f t="shared" si="0"/>
        <v>1.5682038566071813E-2</v>
      </c>
    </row>
    <row r="21" spans="1:9" ht="19.2" customHeight="1" x14ac:dyDescent="0.3">
      <c r="A21" s="1"/>
      <c r="B21" s="11" t="s">
        <v>9</v>
      </c>
      <c r="C21" s="13"/>
      <c r="D21" s="13"/>
      <c r="E21" s="13"/>
      <c r="F21" s="5"/>
      <c r="G21" s="5"/>
      <c r="H21" s="65">
        <v>15241450.189999999</v>
      </c>
      <c r="I21" s="52">
        <f t="shared" si="0"/>
        <v>1.8848505228944733E-2</v>
      </c>
    </row>
    <row r="22" spans="1:9" ht="19.2" customHeight="1" x14ac:dyDescent="0.3">
      <c r="A22" s="1"/>
      <c r="B22" s="11" t="s">
        <v>60</v>
      </c>
      <c r="C22" s="13"/>
      <c r="D22" s="13"/>
      <c r="E22" s="13"/>
      <c r="F22" s="5"/>
      <c r="G22" s="5"/>
      <c r="H22" s="65">
        <v>712984.8</v>
      </c>
      <c r="I22" s="52">
        <f t="shared" si="0"/>
        <v>8.8172041134086567E-4</v>
      </c>
    </row>
    <row r="23" spans="1:9" ht="23.55" customHeight="1" x14ac:dyDescent="0.3">
      <c r="A23" s="1"/>
      <c r="B23" s="6" t="s">
        <v>10</v>
      </c>
      <c r="C23" s="7"/>
      <c r="D23" s="7"/>
      <c r="E23" s="7"/>
      <c r="F23" s="7"/>
      <c r="G23" s="7"/>
      <c r="H23" s="55">
        <v>0</v>
      </c>
      <c r="I23" s="52">
        <f t="shared" si="0"/>
        <v>0</v>
      </c>
    </row>
    <row r="24" spans="1:9" ht="23.55" customHeight="1" x14ac:dyDescent="0.3">
      <c r="A24" s="1"/>
      <c r="B24" s="6" t="s">
        <v>102</v>
      </c>
      <c r="C24" s="7"/>
      <c r="D24" s="7"/>
      <c r="E24" s="7"/>
      <c r="F24" s="7"/>
      <c r="G24" s="7"/>
      <c r="H24" s="55">
        <v>0</v>
      </c>
      <c r="I24" s="52">
        <f t="shared" si="0"/>
        <v>0</v>
      </c>
    </row>
    <row r="25" spans="1:9" ht="23.55" customHeight="1" x14ac:dyDescent="0.3">
      <c r="A25" s="1"/>
      <c r="B25" s="6" t="s">
        <v>97</v>
      </c>
      <c r="C25" s="7"/>
      <c r="D25" s="7"/>
      <c r="E25" s="7"/>
      <c r="F25" s="7"/>
      <c r="G25" s="7"/>
      <c r="H25" s="55">
        <v>5432870.3700000001</v>
      </c>
      <c r="I25" s="52">
        <f t="shared" si="0"/>
        <v>6.7186182614243683E-3</v>
      </c>
    </row>
    <row r="26" spans="1:9" ht="23.55" customHeight="1" x14ac:dyDescent="0.3">
      <c r="A26" s="1"/>
      <c r="B26" s="6" t="s">
        <v>85</v>
      </c>
      <c r="C26" s="7"/>
      <c r="D26" s="7"/>
      <c r="E26" s="7"/>
      <c r="F26" s="7"/>
      <c r="G26" s="7"/>
      <c r="H26" s="55">
        <v>44989623.439999998</v>
      </c>
      <c r="I26" s="52">
        <f t="shared" si="0"/>
        <v>5.5636907386507325E-2</v>
      </c>
    </row>
    <row r="27" spans="1:9" ht="23.55" customHeight="1" x14ac:dyDescent="0.3">
      <c r="A27" s="1"/>
      <c r="B27" s="6" t="s">
        <v>74</v>
      </c>
      <c r="C27" s="7"/>
      <c r="D27" s="7"/>
      <c r="E27" s="7"/>
      <c r="F27" s="7"/>
      <c r="G27" s="7"/>
      <c r="H27" s="55">
        <v>8355497.2300000004</v>
      </c>
      <c r="I27" s="52">
        <f t="shared" si="0"/>
        <v>1.0332916570722214E-2</v>
      </c>
    </row>
    <row r="28" spans="1:9" ht="23.55" customHeight="1" x14ac:dyDescent="0.3">
      <c r="A28" s="1"/>
      <c r="B28" s="6" t="s">
        <v>79</v>
      </c>
      <c r="C28" s="7"/>
      <c r="D28" s="7"/>
      <c r="E28" s="7"/>
      <c r="F28" s="7"/>
      <c r="G28" s="7"/>
      <c r="H28" s="55">
        <v>12474523.609999999</v>
      </c>
      <c r="I28" s="52">
        <f t="shared" si="0"/>
        <v>1.5426755365178247E-2</v>
      </c>
    </row>
    <row r="29" spans="1:9" ht="23.55" customHeight="1" thickBot="1" x14ac:dyDescent="0.35">
      <c r="A29" s="1"/>
      <c r="B29" s="32" t="s">
        <v>75</v>
      </c>
      <c r="C29" s="27"/>
      <c r="D29" s="27"/>
      <c r="E29" s="27"/>
      <c r="F29" s="27"/>
      <c r="G29" s="27"/>
      <c r="H29" s="66">
        <v>0</v>
      </c>
      <c r="I29" s="53">
        <f t="shared" si="0"/>
        <v>0</v>
      </c>
    </row>
    <row r="30" spans="1:9" ht="22.95" customHeight="1" thickTop="1" thickBot="1" x14ac:dyDescent="0.35">
      <c r="A30" s="1"/>
      <c r="B30" s="29" t="s">
        <v>83</v>
      </c>
      <c r="C30" s="30"/>
      <c r="D30" s="30"/>
      <c r="E30" s="30"/>
      <c r="F30" s="30"/>
      <c r="G30" s="24"/>
      <c r="H30" s="16">
        <f>H11+H12+H13+H23+H24+H25+H26+H27+H28+H29</f>
        <v>808629119.64999998</v>
      </c>
      <c r="I30" s="49">
        <f t="shared" si="0"/>
        <v>1</v>
      </c>
    </row>
    <row r="31" spans="1:9" ht="16.2" thickTop="1" x14ac:dyDescent="0.3">
      <c r="A31" s="1"/>
      <c r="B31" s="17"/>
      <c r="C31" s="17"/>
      <c r="D31" s="17"/>
      <c r="E31" s="17"/>
      <c r="F31" s="17"/>
      <c r="G31" s="17"/>
    </row>
    <row r="32" spans="1:9" x14ac:dyDescent="0.3">
      <c r="A32" s="1"/>
      <c r="B32" s="18"/>
      <c r="C32" s="18"/>
      <c r="D32" s="18"/>
      <c r="E32" s="18"/>
      <c r="F32" s="18"/>
      <c r="G32" s="18"/>
    </row>
    <row r="33" spans="1:12" x14ac:dyDescent="0.3">
      <c r="A33" s="1"/>
      <c r="B33" s="18"/>
      <c r="C33" s="18"/>
      <c r="D33" s="18"/>
      <c r="E33" s="18"/>
      <c r="F33" s="18"/>
      <c r="G33" s="18"/>
    </row>
    <row r="34" spans="1:12" x14ac:dyDescent="0.3">
      <c r="A34" s="1"/>
      <c r="B34" s="18"/>
      <c r="C34" s="18"/>
      <c r="D34" s="18"/>
      <c r="E34" s="18"/>
      <c r="F34" s="18"/>
      <c r="G34" s="18"/>
    </row>
    <row r="35" spans="1:12" x14ac:dyDescent="0.3">
      <c r="A35" s="1"/>
      <c r="B35" s="18"/>
      <c r="C35" s="18"/>
      <c r="D35" s="18"/>
      <c r="E35" s="18"/>
      <c r="F35" s="18"/>
      <c r="G35" s="18"/>
    </row>
    <row r="36" spans="1:12" x14ac:dyDescent="0.3">
      <c r="A36" s="1"/>
      <c r="B36" s="18"/>
      <c r="C36" s="18"/>
      <c r="D36" s="18"/>
      <c r="E36" s="18"/>
      <c r="F36" s="18"/>
      <c r="G36" s="18"/>
    </row>
    <row r="37" spans="1:12" x14ac:dyDescent="0.3">
      <c r="A37" s="1"/>
      <c r="B37" s="18"/>
      <c r="C37" s="18"/>
      <c r="D37" s="18"/>
      <c r="E37" s="18"/>
      <c r="F37" s="18"/>
      <c r="G37" s="18"/>
    </row>
    <row r="38" spans="1:12" x14ac:dyDescent="0.3">
      <c r="A38" s="1"/>
      <c r="B38" s="18"/>
      <c r="C38" s="18"/>
      <c r="D38" s="18"/>
      <c r="E38" s="18"/>
      <c r="F38" s="18"/>
      <c r="G38" s="18"/>
    </row>
    <row r="39" spans="1:12" x14ac:dyDescent="0.3">
      <c r="A39" s="1"/>
      <c r="B39" s="18"/>
      <c r="C39" s="18"/>
      <c r="D39" s="18"/>
      <c r="E39" s="18"/>
      <c r="F39" s="18"/>
      <c r="G39" s="18"/>
      <c r="I39" s="1"/>
    </row>
    <row r="40" spans="1:12" x14ac:dyDescent="0.3">
      <c r="A40" s="1"/>
      <c r="B40" s="166">
        <v>25</v>
      </c>
      <c r="C40" s="166"/>
      <c r="D40" s="166"/>
      <c r="E40" s="166"/>
      <c r="F40" s="166"/>
      <c r="G40" s="166"/>
      <c r="H40" s="166"/>
      <c r="I40" s="166"/>
    </row>
    <row r="41" spans="1:12" x14ac:dyDescent="0.3">
      <c r="A41" s="1"/>
      <c r="B41" s="8"/>
      <c r="C41" s="8"/>
      <c r="D41" s="8"/>
      <c r="E41" s="8"/>
      <c r="F41" s="8" t="s">
        <v>18</v>
      </c>
      <c r="G41" s="8"/>
    </row>
    <row r="42" spans="1:12" x14ac:dyDescent="0.3">
      <c r="A42" s="1"/>
      <c r="B42" s="18" t="s">
        <v>81</v>
      </c>
      <c r="C42" s="18"/>
      <c r="D42" s="18"/>
      <c r="E42" s="18"/>
      <c r="F42" s="18"/>
      <c r="G42" s="1"/>
    </row>
    <row r="43" spans="1:12" ht="16.2" thickBot="1" x14ac:dyDescent="0.35">
      <c r="A43" s="1"/>
      <c r="B43" s="18"/>
      <c r="C43" s="18"/>
      <c r="D43" s="18"/>
      <c r="E43" s="18"/>
      <c r="F43" s="18"/>
      <c r="G43" s="1"/>
    </row>
    <row r="44" spans="1:12" ht="31.8" customHeight="1" thickTop="1" thickBot="1" x14ac:dyDescent="0.35">
      <c r="A44" s="1"/>
      <c r="B44" s="39" t="s">
        <v>0</v>
      </c>
      <c r="C44" s="40"/>
      <c r="D44" s="40"/>
      <c r="E44" s="40"/>
      <c r="F44" s="40"/>
      <c r="G44" s="40"/>
      <c r="H44" s="41" t="s">
        <v>113</v>
      </c>
      <c r="I44" s="50" t="s">
        <v>94</v>
      </c>
    </row>
    <row r="45" spans="1:12" ht="16.2" thickTop="1" x14ac:dyDescent="0.3">
      <c r="A45" s="1"/>
      <c r="B45" s="33" t="s">
        <v>11</v>
      </c>
      <c r="C45" s="28"/>
      <c r="D45" s="28"/>
      <c r="E45" s="28"/>
      <c r="F45" s="28"/>
      <c r="G45" s="28"/>
      <c r="H45" s="67">
        <v>16238679.51</v>
      </c>
      <c r="I45" s="51">
        <f t="shared" ref="I45:I86" si="1">H45/$H$134</f>
        <v>2.0127084430877205E-2</v>
      </c>
    </row>
    <row r="46" spans="1:12" x14ac:dyDescent="0.3">
      <c r="A46" s="1"/>
      <c r="B46" s="6" t="s">
        <v>12</v>
      </c>
      <c r="C46" s="7"/>
      <c r="D46" s="7"/>
      <c r="E46" s="7"/>
      <c r="F46" s="7"/>
      <c r="G46" s="7"/>
      <c r="H46" s="55">
        <f>H47+H48+H49+H51+H52+H54+H56+H50+H53+H55+H57</f>
        <v>43521786.640000001</v>
      </c>
      <c r="I46" s="56">
        <f t="shared" si="1"/>
        <v>5.3943220798616749E-2</v>
      </c>
    </row>
    <row r="47" spans="1:12" x14ac:dyDescent="0.3">
      <c r="A47" s="1"/>
      <c r="B47" s="11" t="s">
        <v>13</v>
      </c>
      <c r="C47" s="13"/>
      <c r="D47" s="13"/>
      <c r="E47" s="13"/>
      <c r="F47" s="13"/>
      <c r="G47" s="9"/>
      <c r="H47" s="65">
        <v>15332409.449999999</v>
      </c>
      <c r="I47" s="56">
        <f t="shared" si="1"/>
        <v>1.9003805040852705E-2</v>
      </c>
      <c r="L47" s="68"/>
    </row>
    <row r="48" spans="1:12" x14ac:dyDescent="0.3">
      <c r="A48" s="1"/>
      <c r="B48" s="11" t="s">
        <v>47</v>
      </c>
      <c r="C48" s="13"/>
      <c r="D48" s="13"/>
      <c r="E48" s="13"/>
      <c r="F48" s="13"/>
      <c r="G48" s="9"/>
      <c r="H48" s="65">
        <v>1618284.69</v>
      </c>
      <c r="I48" s="56">
        <f t="shared" si="1"/>
        <v>2.0057882519799756E-3</v>
      </c>
    </row>
    <row r="49" spans="1:12" x14ac:dyDescent="0.3">
      <c r="A49" s="1"/>
      <c r="B49" s="11" t="s">
        <v>114</v>
      </c>
      <c r="C49" s="13"/>
      <c r="D49" s="13"/>
      <c r="E49" s="13"/>
      <c r="F49" s="13"/>
      <c r="G49" s="9"/>
      <c r="H49" s="65">
        <v>3963827.52</v>
      </c>
      <c r="I49" s="56">
        <f t="shared" si="1"/>
        <v>4.9129789842422113E-3</v>
      </c>
    </row>
    <row r="50" spans="1:12" x14ac:dyDescent="0.3">
      <c r="A50" s="1"/>
      <c r="B50" s="11" t="s">
        <v>98</v>
      </c>
      <c r="C50" s="13"/>
      <c r="D50" s="13"/>
      <c r="E50" s="13"/>
      <c r="F50" s="13"/>
      <c r="G50" s="9"/>
      <c r="H50" s="65">
        <v>946652.68</v>
      </c>
      <c r="I50" s="56">
        <f t="shared" si="1"/>
        <v>1.1733317604638274E-3</v>
      </c>
    </row>
    <row r="51" spans="1:12" x14ac:dyDescent="0.3">
      <c r="A51" s="1"/>
      <c r="B51" s="11" t="s">
        <v>14</v>
      </c>
      <c r="C51" s="13"/>
      <c r="D51" s="13"/>
      <c r="E51" s="10"/>
      <c r="F51" s="10"/>
      <c r="G51" s="9"/>
      <c r="H51" s="65">
        <v>11260572.43</v>
      </c>
      <c r="I51" s="56">
        <f t="shared" si="1"/>
        <v>1.3956953328566437E-2</v>
      </c>
    </row>
    <row r="52" spans="1:12" x14ac:dyDescent="0.3">
      <c r="A52" s="1"/>
      <c r="B52" s="11" t="s">
        <v>15</v>
      </c>
      <c r="C52" s="13"/>
      <c r="D52" s="10"/>
      <c r="E52" s="10"/>
      <c r="F52" s="10"/>
      <c r="G52" s="9"/>
      <c r="H52" s="65">
        <v>1505415.56</v>
      </c>
      <c r="I52" s="56">
        <f t="shared" si="1"/>
        <v>1.8658922396379194E-3</v>
      </c>
    </row>
    <row r="53" spans="1:12" x14ac:dyDescent="0.3">
      <c r="A53" s="1"/>
      <c r="B53" s="11" t="s">
        <v>105</v>
      </c>
      <c r="C53" s="13"/>
      <c r="D53" s="10"/>
      <c r="E53" s="10"/>
      <c r="F53" s="10"/>
      <c r="G53" s="9"/>
      <c r="H53" s="65">
        <v>5442600</v>
      </c>
      <c r="I53" s="56">
        <f t="shared" si="1"/>
        <v>6.7458483712320204E-3</v>
      </c>
    </row>
    <row r="54" spans="1:12" x14ac:dyDescent="0.3">
      <c r="A54" s="1"/>
      <c r="B54" s="11" t="s">
        <v>16</v>
      </c>
      <c r="C54" s="13"/>
      <c r="D54" s="13"/>
      <c r="E54" s="13"/>
      <c r="F54" s="10"/>
      <c r="G54" s="9"/>
      <c r="H54" s="65">
        <v>714941.09</v>
      </c>
      <c r="I54" s="56">
        <f t="shared" si="1"/>
        <v>8.861360723741126E-4</v>
      </c>
    </row>
    <row r="55" spans="1:12" x14ac:dyDescent="0.3">
      <c r="A55" s="1"/>
      <c r="B55" s="11" t="s">
        <v>115</v>
      </c>
      <c r="C55" s="13"/>
      <c r="D55" s="13"/>
      <c r="E55" s="13"/>
      <c r="F55" s="10"/>
      <c r="G55" s="9"/>
      <c r="H55" s="65">
        <v>889054.22</v>
      </c>
      <c r="I55" s="56">
        <f t="shared" si="1"/>
        <v>1.1019411608282723E-3</v>
      </c>
    </row>
    <row r="56" spans="1:12" x14ac:dyDescent="0.3">
      <c r="A56" s="1"/>
      <c r="B56" s="11" t="s">
        <v>17</v>
      </c>
      <c r="C56" s="13"/>
      <c r="D56" s="13"/>
      <c r="E56" s="13"/>
      <c r="F56" s="10"/>
      <c r="G56" s="9"/>
      <c r="H56" s="65">
        <v>1437772.22</v>
      </c>
      <c r="I56" s="56">
        <f t="shared" si="1"/>
        <v>1.7820514806323534E-3</v>
      </c>
    </row>
    <row r="57" spans="1:12" x14ac:dyDescent="0.3">
      <c r="A57" s="1"/>
      <c r="B57" s="11" t="s">
        <v>116</v>
      </c>
      <c r="C57" s="13"/>
      <c r="D57" s="13"/>
      <c r="E57" s="13"/>
      <c r="F57" s="10"/>
      <c r="G57" s="9"/>
      <c r="H57" s="65">
        <v>410256.78</v>
      </c>
      <c r="I57" s="56">
        <f t="shared" si="1"/>
        <v>5.0849410780691093E-4</v>
      </c>
    </row>
    <row r="58" spans="1:12" x14ac:dyDescent="0.3">
      <c r="A58" s="1" t="s">
        <v>18</v>
      </c>
      <c r="B58" s="6" t="s">
        <v>19</v>
      </c>
      <c r="C58" s="7"/>
      <c r="D58" s="26"/>
      <c r="E58" s="26"/>
      <c r="F58" s="26"/>
      <c r="G58" s="26"/>
      <c r="H58" s="55">
        <v>30540914.449999999</v>
      </c>
      <c r="I58" s="56">
        <f t="shared" si="1"/>
        <v>3.7854036305895893E-2</v>
      </c>
    </row>
    <row r="59" spans="1:12" x14ac:dyDescent="0.3">
      <c r="A59" s="1"/>
      <c r="B59" s="6" t="s">
        <v>49</v>
      </c>
      <c r="C59" s="7"/>
      <c r="D59" s="7"/>
      <c r="E59" s="7"/>
      <c r="F59" s="7"/>
      <c r="G59" s="7"/>
      <c r="H59" s="55">
        <v>49668426.590000004</v>
      </c>
      <c r="I59" s="56">
        <f t="shared" si="1"/>
        <v>6.1561693788595287E-2</v>
      </c>
    </row>
    <row r="60" spans="1:12" x14ac:dyDescent="0.3">
      <c r="A60" s="1"/>
      <c r="B60" s="6" t="s">
        <v>48</v>
      </c>
      <c r="C60" s="7"/>
      <c r="D60" s="7"/>
      <c r="E60" s="7"/>
      <c r="F60" s="7"/>
      <c r="G60" s="7"/>
      <c r="H60" s="55">
        <v>610821.92000000004</v>
      </c>
      <c r="I60" s="56">
        <f t="shared" si="1"/>
        <v>7.5708522657274386E-4</v>
      </c>
    </row>
    <row r="61" spans="1:12" x14ac:dyDescent="0.3">
      <c r="A61" s="1"/>
      <c r="B61" s="6" t="s">
        <v>20</v>
      </c>
      <c r="C61" s="7"/>
      <c r="D61" s="7"/>
      <c r="E61" s="7"/>
      <c r="F61" s="7"/>
      <c r="G61" s="7"/>
      <c r="H61" s="55">
        <v>221600996.56</v>
      </c>
      <c r="I61" s="56">
        <f t="shared" si="1"/>
        <v>0.27466407998156556</v>
      </c>
    </row>
    <row r="62" spans="1:12" x14ac:dyDescent="0.3">
      <c r="A62" s="1"/>
      <c r="B62" s="6" t="s">
        <v>21</v>
      </c>
      <c r="C62" s="7"/>
      <c r="D62" s="7"/>
      <c r="E62" s="7"/>
      <c r="F62" s="7"/>
      <c r="G62" s="7"/>
      <c r="H62" s="55">
        <v>61089621.530000001</v>
      </c>
      <c r="I62" s="56">
        <f t="shared" si="1"/>
        <v>7.5717731212532807E-2</v>
      </c>
    </row>
    <row r="63" spans="1:12" x14ac:dyDescent="0.3">
      <c r="A63" s="1"/>
      <c r="B63" s="6" t="s">
        <v>22</v>
      </c>
      <c r="C63" s="7"/>
      <c r="D63" s="7"/>
      <c r="E63" s="7"/>
      <c r="F63" s="7"/>
      <c r="G63" s="7"/>
      <c r="H63" s="55">
        <v>46654374.439999998</v>
      </c>
      <c r="I63" s="56">
        <f t="shared" si="1"/>
        <v>5.7825916993150844E-2</v>
      </c>
    </row>
    <row r="64" spans="1:12" x14ac:dyDescent="0.3">
      <c r="A64" s="1"/>
      <c r="B64" s="6" t="s">
        <v>23</v>
      </c>
      <c r="C64" s="7"/>
      <c r="D64" s="7"/>
      <c r="E64" s="7"/>
      <c r="F64" s="7"/>
      <c r="G64" s="7"/>
      <c r="H64" s="55">
        <v>24297731.989999998</v>
      </c>
      <c r="I64" s="56">
        <f t="shared" si="1"/>
        <v>3.0115903386134138E-2</v>
      </c>
      <c r="L64" s="68"/>
    </row>
    <row r="65" spans="1:12" x14ac:dyDescent="0.3">
      <c r="A65" s="1"/>
      <c r="B65" s="6" t="s">
        <v>43</v>
      </c>
      <c r="C65" s="7"/>
      <c r="D65" s="7"/>
      <c r="E65" s="7"/>
      <c r="F65" s="7"/>
      <c r="G65" s="7"/>
      <c r="H65" s="55">
        <v>1203703.8</v>
      </c>
      <c r="I65" s="56">
        <f t="shared" si="1"/>
        <v>1.4919346118906027E-3</v>
      </c>
      <c r="L65" s="68"/>
    </row>
    <row r="66" spans="1:12" x14ac:dyDescent="0.3">
      <c r="A66" s="1"/>
      <c r="B66" s="6" t="s">
        <v>44</v>
      </c>
      <c r="C66" s="7"/>
      <c r="D66" s="7"/>
      <c r="E66" s="7"/>
      <c r="F66" s="7"/>
      <c r="G66" s="7"/>
      <c r="H66" s="55">
        <v>2294359.96</v>
      </c>
      <c r="I66" s="56">
        <f t="shared" si="1"/>
        <v>2.8437519566357925E-3</v>
      </c>
      <c r="L66" s="68"/>
    </row>
    <row r="67" spans="1:12" x14ac:dyDescent="0.3">
      <c r="A67" s="1"/>
      <c r="B67" s="6" t="s">
        <v>24</v>
      </c>
      <c r="C67" s="7"/>
      <c r="D67" s="7"/>
      <c r="E67" s="7"/>
      <c r="F67" s="7"/>
      <c r="G67" s="7"/>
      <c r="H67" s="55">
        <f>SUM(H68:H76)</f>
        <v>47530578.13000001</v>
      </c>
      <c r="I67" s="56">
        <f t="shared" si="1"/>
        <v>5.8911930522540124E-2</v>
      </c>
    </row>
    <row r="68" spans="1:12" x14ac:dyDescent="0.3">
      <c r="A68" s="1"/>
      <c r="B68" s="11" t="s">
        <v>25</v>
      </c>
      <c r="C68" s="13"/>
      <c r="D68" s="13"/>
      <c r="E68" s="10"/>
      <c r="F68" s="9"/>
      <c r="G68" s="9"/>
      <c r="H68" s="65">
        <v>1290245.47</v>
      </c>
      <c r="I68" s="56">
        <f t="shared" si="1"/>
        <v>1.599198967825854E-3</v>
      </c>
    </row>
    <row r="69" spans="1:12" x14ac:dyDescent="0.3">
      <c r="A69" s="1"/>
      <c r="B69" s="11" t="s">
        <v>26</v>
      </c>
      <c r="C69" s="10"/>
      <c r="D69" s="10"/>
      <c r="E69" s="10"/>
      <c r="F69" s="9"/>
      <c r="G69" s="9"/>
      <c r="H69" s="65">
        <v>11550800</v>
      </c>
      <c r="I69" s="56">
        <f t="shared" si="1"/>
        <v>1.4316676839456661E-2</v>
      </c>
    </row>
    <row r="70" spans="1:12" x14ac:dyDescent="0.3">
      <c r="A70" s="1"/>
      <c r="B70" s="11" t="s">
        <v>99</v>
      </c>
      <c r="C70" s="10"/>
      <c r="D70" s="10"/>
      <c r="E70" s="10"/>
      <c r="F70" s="9"/>
      <c r="G70" s="9"/>
      <c r="H70" s="65">
        <v>772046.91</v>
      </c>
      <c r="I70" s="56">
        <f t="shared" si="1"/>
        <v>9.5691606775037935E-4</v>
      </c>
    </row>
    <row r="71" spans="1:12" x14ac:dyDescent="0.3">
      <c r="A71" s="1"/>
      <c r="B71" s="11" t="s">
        <v>27</v>
      </c>
      <c r="C71" s="13"/>
      <c r="D71" s="13"/>
      <c r="E71" s="10"/>
      <c r="F71" s="9"/>
      <c r="G71" s="9"/>
      <c r="H71" s="65">
        <v>14148691.32</v>
      </c>
      <c r="I71" s="56">
        <f t="shared" si="1"/>
        <v>1.7536641733011178E-2</v>
      </c>
    </row>
    <row r="72" spans="1:12" x14ac:dyDescent="0.3">
      <c r="A72" s="1"/>
      <c r="B72" s="11" t="s">
        <v>103</v>
      </c>
      <c r="C72" s="13"/>
      <c r="D72" s="13"/>
      <c r="E72" s="10"/>
      <c r="F72" s="9"/>
      <c r="G72" s="9"/>
      <c r="H72" s="65">
        <v>2438619.1</v>
      </c>
      <c r="I72" s="56">
        <f t="shared" si="1"/>
        <v>3.0225544195403476E-3</v>
      </c>
    </row>
    <row r="73" spans="1:12" x14ac:dyDescent="0.3">
      <c r="A73" s="1"/>
      <c r="B73" s="11" t="s">
        <v>104</v>
      </c>
      <c r="C73" s="13"/>
      <c r="D73" s="13"/>
      <c r="E73" s="10"/>
      <c r="F73" s="9"/>
      <c r="G73" s="9"/>
      <c r="H73" s="65">
        <v>1367935.73</v>
      </c>
      <c r="I73" s="56">
        <f t="shared" si="1"/>
        <v>1.6954924146861032E-3</v>
      </c>
    </row>
    <row r="74" spans="1:12" x14ac:dyDescent="0.3">
      <c r="A74" s="1"/>
      <c r="B74" s="11" t="s">
        <v>50</v>
      </c>
      <c r="C74" s="13"/>
      <c r="D74" s="13"/>
      <c r="E74" s="10"/>
      <c r="F74" s="9"/>
      <c r="G74" s="9"/>
      <c r="H74" s="65">
        <v>972080.53</v>
      </c>
      <c r="I74" s="56">
        <f t="shared" si="1"/>
        <v>1.204848392313758E-3</v>
      </c>
    </row>
    <row r="75" spans="1:12" x14ac:dyDescent="0.3">
      <c r="A75" s="1"/>
      <c r="B75" s="11" t="s">
        <v>61</v>
      </c>
      <c r="C75" s="13"/>
      <c r="D75" s="10"/>
      <c r="E75" s="10"/>
      <c r="F75" s="9"/>
      <c r="G75" s="9"/>
      <c r="H75" s="65">
        <v>3385988.52</v>
      </c>
      <c r="I75" s="56">
        <f t="shared" si="1"/>
        <v>4.1967745457414324E-3</v>
      </c>
    </row>
    <row r="76" spans="1:12" x14ac:dyDescent="0.3">
      <c r="A76" s="1"/>
      <c r="B76" s="11" t="s">
        <v>69</v>
      </c>
      <c r="C76" s="13"/>
      <c r="D76" s="10"/>
      <c r="E76" s="10"/>
      <c r="F76" s="9"/>
      <c r="G76" s="9"/>
      <c r="H76" s="65">
        <v>11604170.550000001</v>
      </c>
      <c r="I76" s="56">
        <f t="shared" si="1"/>
        <v>1.4382827142214399E-2</v>
      </c>
    </row>
    <row r="77" spans="1:12" x14ac:dyDescent="0.3">
      <c r="A77" s="1"/>
      <c r="B77" s="6" t="s">
        <v>28</v>
      </c>
      <c r="C77" s="7"/>
      <c r="D77" s="7"/>
      <c r="E77" s="7"/>
      <c r="F77" s="7"/>
      <c r="G77" s="7"/>
      <c r="H77" s="55">
        <v>16028386</v>
      </c>
      <c r="I77" s="56">
        <f t="shared" si="1"/>
        <v>1.9866435452096081E-2</v>
      </c>
    </row>
    <row r="78" spans="1:12" x14ac:dyDescent="0.3">
      <c r="A78" s="1"/>
      <c r="B78" s="6" t="s">
        <v>86</v>
      </c>
      <c r="C78" s="7"/>
      <c r="D78" s="7"/>
      <c r="E78" s="7"/>
      <c r="F78" s="7"/>
      <c r="G78" s="7"/>
      <c r="H78" s="55">
        <f>SUM(H79:H82)</f>
        <v>13605476.359999999</v>
      </c>
      <c r="I78" s="56">
        <f t="shared" si="1"/>
        <v>1.6863352174134007E-2</v>
      </c>
    </row>
    <row r="79" spans="1:12" x14ac:dyDescent="0.3">
      <c r="A79" s="1"/>
      <c r="B79" s="11" t="s">
        <v>52</v>
      </c>
      <c r="C79" s="7"/>
      <c r="D79" s="7"/>
      <c r="E79" s="7"/>
      <c r="F79" s="7"/>
      <c r="G79" s="7"/>
      <c r="H79" s="65">
        <v>10751495.640000001</v>
      </c>
      <c r="I79" s="56">
        <f t="shared" si="1"/>
        <v>1.3325976436152239E-2</v>
      </c>
    </row>
    <row r="80" spans="1:12" x14ac:dyDescent="0.3">
      <c r="A80" s="1"/>
      <c r="B80" s="12" t="s">
        <v>53</v>
      </c>
      <c r="C80" s="7"/>
      <c r="D80" s="7"/>
      <c r="E80" s="7"/>
      <c r="F80" s="7"/>
      <c r="G80" s="7"/>
      <c r="H80" s="65">
        <v>1660144.7</v>
      </c>
      <c r="I80" s="56">
        <f t="shared" si="1"/>
        <v>2.057671778286935E-3</v>
      </c>
    </row>
    <row r="81" spans="1:9" x14ac:dyDescent="0.3">
      <c r="A81" s="1"/>
      <c r="B81" s="11" t="s">
        <v>54</v>
      </c>
      <c r="C81" s="7"/>
      <c r="D81" s="7"/>
      <c r="E81" s="7"/>
      <c r="F81" s="7"/>
      <c r="G81" s="7"/>
      <c r="H81" s="65">
        <v>47673.5</v>
      </c>
      <c r="I81" s="56">
        <f t="shared" si="1"/>
        <v>5.9089075501769329E-5</v>
      </c>
    </row>
    <row r="82" spans="1:9" x14ac:dyDescent="0.3">
      <c r="A82" s="1"/>
      <c r="B82" s="11" t="s">
        <v>35</v>
      </c>
      <c r="C82" s="13"/>
      <c r="D82" s="13"/>
      <c r="E82" s="10"/>
      <c r="F82" s="9"/>
      <c r="G82" s="9"/>
      <c r="H82" s="65">
        <v>1146162.52</v>
      </c>
      <c r="I82" s="56">
        <f t="shared" si="1"/>
        <v>1.4206148841930675E-3</v>
      </c>
    </row>
    <row r="83" spans="1:9" x14ac:dyDescent="0.3">
      <c r="A83" s="1"/>
      <c r="B83" s="6" t="s">
        <v>87</v>
      </c>
      <c r="C83" s="7"/>
      <c r="D83" s="7"/>
      <c r="E83" s="7"/>
      <c r="F83" s="7"/>
      <c r="G83" s="7"/>
      <c r="H83" s="55">
        <v>22037358.510000002</v>
      </c>
      <c r="I83" s="56">
        <f t="shared" si="1"/>
        <v>2.7314276083294679E-2</v>
      </c>
    </row>
    <row r="84" spans="1:9" x14ac:dyDescent="0.3">
      <c r="A84" s="1"/>
      <c r="B84" s="6" t="s">
        <v>29</v>
      </c>
      <c r="C84" s="7"/>
      <c r="D84" s="7"/>
      <c r="E84" s="7"/>
      <c r="F84" s="7"/>
      <c r="G84" s="7"/>
      <c r="H84" s="55">
        <v>2965100</v>
      </c>
      <c r="I84" s="56">
        <f t="shared" si="1"/>
        <v>3.6751028930180549E-3</v>
      </c>
    </row>
    <row r="85" spans="1:9" x14ac:dyDescent="0.3">
      <c r="A85" s="1"/>
      <c r="B85" s="6" t="s">
        <v>30</v>
      </c>
      <c r="C85" s="7"/>
      <c r="D85" s="7"/>
      <c r="E85" s="7"/>
      <c r="F85" s="7"/>
      <c r="G85" s="7"/>
      <c r="H85" s="55">
        <v>177000</v>
      </c>
      <c r="I85" s="56">
        <f t="shared" si="1"/>
        <v>2.1938322891780908E-4</v>
      </c>
    </row>
    <row r="86" spans="1:9" x14ac:dyDescent="0.3">
      <c r="A86" s="1"/>
      <c r="B86" s="6" t="s">
        <v>51</v>
      </c>
      <c r="C86" s="7"/>
      <c r="D86" s="7"/>
      <c r="E86" s="26"/>
      <c r="F86" s="26"/>
      <c r="G86" s="26"/>
      <c r="H86" s="55">
        <f>SUM(H87:H92)</f>
        <v>13795607.550000001</v>
      </c>
      <c r="I86" s="56">
        <f t="shared" si="1"/>
        <v>1.7099010899445793E-2</v>
      </c>
    </row>
    <row r="87" spans="1:9" x14ac:dyDescent="0.3">
      <c r="A87" s="1"/>
      <c r="B87" s="72" t="s">
        <v>117</v>
      </c>
      <c r="C87" s="7"/>
      <c r="D87" s="7"/>
      <c r="E87" s="26"/>
      <c r="F87" s="26"/>
      <c r="G87" s="26"/>
      <c r="H87" s="73">
        <v>76250</v>
      </c>
      <c r="I87" s="56"/>
    </row>
    <row r="88" spans="1:9" x14ac:dyDescent="0.3">
      <c r="A88" s="1"/>
      <c r="B88" s="11" t="s">
        <v>31</v>
      </c>
      <c r="C88" s="13"/>
      <c r="D88" s="13"/>
      <c r="E88" s="13"/>
      <c r="F88" s="9"/>
      <c r="G88" s="9"/>
      <c r="H88" s="65">
        <v>459873.22</v>
      </c>
      <c r="I88" s="56">
        <f t="shared" ref="I88:I93" si="2">H88/$H$134</f>
        <v>5.6999136664649696E-4</v>
      </c>
    </row>
    <row r="89" spans="1:9" x14ac:dyDescent="0.3">
      <c r="A89" s="1"/>
      <c r="B89" s="11" t="s">
        <v>88</v>
      </c>
      <c r="C89" s="13"/>
      <c r="D89" s="13"/>
      <c r="E89" s="13"/>
      <c r="F89" s="9"/>
      <c r="G89" s="9"/>
      <c r="H89" s="65">
        <v>5973216</v>
      </c>
      <c r="I89" s="56">
        <f t="shared" si="2"/>
        <v>7.4035221079294909E-3</v>
      </c>
    </row>
    <row r="90" spans="1:9" x14ac:dyDescent="0.3">
      <c r="A90" s="1"/>
      <c r="B90" s="11" t="s">
        <v>110</v>
      </c>
      <c r="C90" s="13"/>
      <c r="D90" s="13"/>
      <c r="E90" s="13"/>
      <c r="F90" s="9"/>
      <c r="G90" s="9"/>
      <c r="H90" s="65">
        <v>106980</v>
      </c>
      <c r="I90" s="56">
        <f t="shared" si="2"/>
        <v>1.3259671090184866E-4</v>
      </c>
    </row>
    <row r="91" spans="1:9" x14ac:dyDescent="0.3">
      <c r="A91" s="1"/>
      <c r="B91" s="11" t="s">
        <v>59</v>
      </c>
      <c r="C91" s="13"/>
      <c r="D91" s="13"/>
      <c r="E91" s="10"/>
      <c r="F91" s="9"/>
      <c r="G91" s="9"/>
      <c r="H91" s="65">
        <v>1186195.6000000001</v>
      </c>
      <c r="I91" s="56">
        <f t="shared" si="2"/>
        <v>1.4702340161361464E-3</v>
      </c>
    </row>
    <row r="92" spans="1:9" x14ac:dyDescent="0.3">
      <c r="A92" s="1"/>
      <c r="B92" s="11" t="s">
        <v>118</v>
      </c>
      <c r="C92" s="13"/>
      <c r="D92" s="13"/>
      <c r="E92" s="10"/>
      <c r="F92" s="9"/>
      <c r="G92" s="9"/>
      <c r="H92" s="65">
        <v>5993092.7300000004</v>
      </c>
      <c r="I92" s="56">
        <f t="shared" si="2"/>
        <v>7.4281583859392509E-3</v>
      </c>
    </row>
    <row r="93" spans="1:9" ht="16.2" thickBot="1" x14ac:dyDescent="0.35">
      <c r="A93" s="1"/>
      <c r="B93" s="32" t="s">
        <v>119</v>
      </c>
      <c r="C93" s="27"/>
      <c r="D93" s="27"/>
      <c r="E93" s="27"/>
      <c r="F93" s="27"/>
      <c r="G93" s="27"/>
      <c r="H93" s="66">
        <f>87977460.47+2486111</f>
        <v>90463571.469999999</v>
      </c>
      <c r="I93" s="48">
        <f t="shared" si="2"/>
        <v>0.11212536953969261</v>
      </c>
    </row>
    <row r="94" spans="1:9" ht="16.2" thickTop="1" x14ac:dyDescent="0.3">
      <c r="A94" s="1"/>
      <c r="B94" s="18"/>
      <c r="C94" s="18"/>
      <c r="D94" s="18"/>
      <c r="E94" s="18"/>
      <c r="F94" s="18"/>
      <c r="G94" s="18"/>
    </row>
    <row r="95" spans="1:9" x14ac:dyDescent="0.3">
      <c r="A95" s="1"/>
      <c r="B95" s="18"/>
      <c r="C95" s="18"/>
      <c r="D95" s="18"/>
      <c r="E95" s="18"/>
      <c r="F95" s="18"/>
      <c r="G95" s="18"/>
    </row>
    <row r="96" spans="1:9" x14ac:dyDescent="0.3">
      <c r="A96" s="1"/>
      <c r="B96" s="166">
        <v>26</v>
      </c>
      <c r="C96" s="166"/>
      <c r="D96" s="166"/>
      <c r="E96" s="166"/>
      <c r="F96" s="166"/>
      <c r="G96" s="166"/>
      <c r="H96" s="166"/>
      <c r="I96" s="166"/>
    </row>
    <row r="97" spans="1:9" ht="16.2" thickBot="1" x14ac:dyDescent="0.35">
      <c r="A97" s="1"/>
      <c r="B97" s="18"/>
      <c r="C97" s="18"/>
      <c r="D97" s="18"/>
      <c r="E97" s="18"/>
      <c r="F97" s="18"/>
      <c r="G97" s="18"/>
    </row>
    <row r="98" spans="1:9" ht="30.45" customHeight="1" thickTop="1" thickBot="1" x14ac:dyDescent="0.35">
      <c r="A98" s="1"/>
      <c r="B98" s="39" t="s">
        <v>0</v>
      </c>
      <c r="C98" s="40"/>
      <c r="D98" s="40"/>
      <c r="E98" s="40"/>
      <c r="F98" s="40"/>
      <c r="G98" s="40"/>
      <c r="H98" s="41" t="s">
        <v>113</v>
      </c>
      <c r="I98" s="50" t="s">
        <v>94</v>
      </c>
    </row>
    <row r="99" spans="1:9" ht="16.95" customHeight="1" thickTop="1" x14ac:dyDescent="0.3">
      <c r="A99" s="1"/>
      <c r="B99" s="6" t="s">
        <v>32</v>
      </c>
      <c r="C99" s="7"/>
      <c r="D99" s="7"/>
      <c r="E99" s="7"/>
      <c r="F99" s="7"/>
      <c r="G99" s="26"/>
      <c r="H99" s="55">
        <f>SUM(H100:H112)</f>
        <v>33032867.190000001</v>
      </c>
      <c r="I99" s="56">
        <f t="shared" ref="I99:I134" si="3">H99/$H$134</f>
        <v>4.0942695279973754E-2</v>
      </c>
    </row>
    <row r="100" spans="1:9" x14ac:dyDescent="0.3">
      <c r="A100" s="1"/>
      <c r="B100" s="11" t="s">
        <v>33</v>
      </c>
      <c r="C100" s="13"/>
      <c r="D100" s="10"/>
      <c r="E100" s="10"/>
      <c r="F100" s="9"/>
      <c r="G100" s="9"/>
      <c r="H100" s="65">
        <v>200000</v>
      </c>
      <c r="I100" s="56">
        <f t="shared" si="3"/>
        <v>2.4789065414441703E-4</v>
      </c>
    </row>
    <row r="101" spans="1:9" x14ac:dyDescent="0.3">
      <c r="A101" s="1"/>
      <c r="B101" s="11" t="s">
        <v>56</v>
      </c>
      <c r="C101" s="13"/>
      <c r="D101" s="13"/>
      <c r="E101" s="13"/>
      <c r="F101" s="9"/>
      <c r="G101" s="9"/>
      <c r="H101" s="65">
        <v>900000</v>
      </c>
      <c r="I101" s="56">
        <f t="shared" si="3"/>
        <v>1.1155079436498767E-3</v>
      </c>
    </row>
    <row r="102" spans="1:9" x14ac:dyDescent="0.3">
      <c r="A102" s="1"/>
      <c r="B102" s="11" t="s">
        <v>34</v>
      </c>
      <c r="C102" s="13"/>
      <c r="D102" s="13"/>
      <c r="E102" s="13"/>
      <c r="F102" s="9"/>
      <c r="G102" s="9"/>
      <c r="H102" s="65">
        <v>225370</v>
      </c>
      <c r="I102" s="56">
        <f t="shared" si="3"/>
        <v>2.7933558362263635E-4</v>
      </c>
    </row>
    <row r="103" spans="1:9" x14ac:dyDescent="0.3">
      <c r="A103" s="1"/>
      <c r="B103" s="11" t="s">
        <v>57</v>
      </c>
      <c r="C103" s="13"/>
      <c r="D103" s="13"/>
      <c r="E103" s="36"/>
      <c r="F103" s="9"/>
      <c r="G103" s="9"/>
      <c r="H103" s="65">
        <v>14029818.67</v>
      </c>
      <c r="I103" s="56">
        <f t="shared" si="3"/>
        <v>1.7389304638169276E-2</v>
      </c>
    </row>
    <row r="104" spans="1:9" x14ac:dyDescent="0.3">
      <c r="A104" s="1"/>
      <c r="B104" s="11" t="s">
        <v>36</v>
      </c>
      <c r="C104" s="13"/>
      <c r="D104" s="13"/>
      <c r="E104" s="10"/>
      <c r="F104" s="9"/>
      <c r="G104" s="9"/>
      <c r="H104" s="65">
        <v>3250200</v>
      </c>
      <c r="I104" s="56">
        <f t="shared" si="3"/>
        <v>4.0284710205009209E-3</v>
      </c>
    </row>
    <row r="105" spans="1:9" x14ac:dyDescent="0.3">
      <c r="A105" s="1"/>
      <c r="B105" s="11" t="s">
        <v>89</v>
      </c>
      <c r="C105" s="13"/>
      <c r="D105" s="10"/>
      <c r="E105" s="10"/>
      <c r="F105" s="9"/>
      <c r="G105" s="9"/>
      <c r="H105" s="65">
        <v>6707000</v>
      </c>
      <c r="I105" s="56">
        <f t="shared" si="3"/>
        <v>8.3130130867330246E-3</v>
      </c>
    </row>
    <row r="106" spans="1:9" x14ac:dyDescent="0.3">
      <c r="A106" s="1"/>
      <c r="B106" s="11" t="s">
        <v>107</v>
      </c>
      <c r="C106" s="13"/>
      <c r="D106" s="10"/>
      <c r="E106" s="10"/>
      <c r="F106" s="9"/>
      <c r="G106" s="9"/>
      <c r="H106" s="65">
        <v>111490</v>
      </c>
      <c r="I106" s="56">
        <f t="shared" si="3"/>
        <v>1.3818664515280528E-4</v>
      </c>
    </row>
    <row r="107" spans="1:9" x14ac:dyDescent="0.3">
      <c r="A107" s="1"/>
      <c r="B107" s="11" t="s">
        <v>120</v>
      </c>
      <c r="C107" s="13"/>
      <c r="D107" s="10"/>
      <c r="E107" s="10"/>
      <c r="F107" s="9"/>
      <c r="G107" s="9"/>
      <c r="H107" s="65">
        <v>1018000</v>
      </c>
      <c r="I107" s="56">
        <f t="shared" si="3"/>
        <v>1.2617634295950828E-3</v>
      </c>
    </row>
    <row r="108" spans="1:9" x14ac:dyDescent="0.3">
      <c r="A108" s="1"/>
      <c r="B108" s="11" t="s">
        <v>90</v>
      </c>
      <c r="C108" s="13"/>
      <c r="D108" s="69"/>
      <c r="E108" s="69"/>
      <c r="F108" s="9"/>
      <c r="G108" s="9"/>
      <c r="H108" s="65">
        <v>1330250</v>
      </c>
      <c r="I108" s="56">
        <f t="shared" si="3"/>
        <v>1.6487827133780538E-3</v>
      </c>
    </row>
    <row r="109" spans="1:9" x14ac:dyDescent="0.3">
      <c r="A109" s="1"/>
      <c r="B109" s="11" t="s">
        <v>45</v>
      </c>
      <c r="C109" s="13"/>
      <c r="D109" s="13"/>
      <c r="E109" s="10"/>
      <c r="F109" s="9"/>
      <c r="G109" s="9"/>
      <c r="H109" s="65">
        <v>3624500</v>
      </c>
      <c r="I109" s="56">
        <f t="shared" si="3"/>
        <v>4.4923983797321978E-3</v>
      </c>
    </row>
    <row r="110" spans="1:9" x14ac:dyDescent="0.3">
      <c r="A110" s="1"/>
      <c r="B110" s="11" t="s">
        <v>106</v>
      </c>
      <c r="C110" s="13"/>
      <c r="D110" s="13"/>
      <c r="E110" s="10"/>
      <c r="F110" s="9"/>
      <c r="G110" s="9"/>
      <c r="H110" s="65">
        <v>442000</v>
      </c>
      <c r="I110" s="56">
        <f t="shared" si="3"/>
        <v>5.4783834565916159E-4</v>
      </c>
    </row>
    <row r="111" spans="1:9" x14ac:dyDescent="0.3">
      <c r="A111" s="1"/>
      <c r="B111" s="11" t="s">
        <v>100</v>
      </c>
      <c r="C111" s="13"/>
      <c r="D111" s="13"/>
      <c r="E111" s="10"/>
      <c r="F111" s="9"/>
      <c r="G111" s="9"/>
      <c r="H111" s="65">
        <v>66000</v>
      </c>
      <c r="I111" s="56">
        <f t="shared" si="3"/>
        <v>8.1803915867657622E-5</v>
      </c>
    </row>
    <row r="112" spans="1:9" x14ac:dyDescent="0.3">
      <c r="A112" s="1"/>
      <c r="B112" s="11" t="s">
        <v>76</v>
      </c>
      <c r="C112" s="13"/>
      <c r="D112" s="169"/>
      <c r="E112" s="169"/>
      <c r="F112" s="169"/>
      <c r="G112" s="169"/>
      <c r="H112" s="65">
        <v>1128238.52</v>
      </c>
      <c r="I112" s="56">
        <f t="shared" si="3"/>
        <v>1.3983989237686446E-3</v>
      </c>
    </row>
    <row r="113" spans="1:9" x14ac:dyDescent="0.3">
      <c r="A113" s="1"/>
      <c r="B113" s="6" t="s">
        <v>37</v>
      </c>
      <c r="C113" s="7"/>
      <c r="D113" s="7"/>
      <c r="E113" s="7"/>
      <c r="F113" s="7"/>
      <c r="G113" s="7"/>
      <c r="H113" s="55">
        <v>2514028.19</v>
      </c>
      <c r="I113" s="56">
        <f t="shared" si="3"/>
        <v>3.1160204627830234E-3</v>
      </c>
    </row>
    <row r="114" spans="1:9" x14ac:dyDescent="0.3">
      <c r="A114" s="1"/>
      <c r="B114" s="6" t="s">
        <v>38</v>
      </c>
      <c r="C114" s="7"/>
      <c r="D114" s="7"/>
      <c r="E114" s="7"/>
      <c r="F114" s="7"/>
      <c r="G114" s="7"/>
      <c r="H114" s="55">
        <v>25150515.73</v>
      </c>
      <c r="I114" s="56">
        <f t="shared" si="3"/>
        <v>3.1172888981895751E-2</v>
      </c>
    </row>
    <row r="115" spans="1:9" x14ac:dyDescent="0.3">
      <c r="A115" s="1"/>
      <c r="B115" s="6" t="s">
        <v>39</v>
      </c>
      <c r="C115" s="7"/>
      <c r="D115" s="7"/>
      <c r="E115" s="7"/>
      <c r="F115" s="7"/>
      <c r="G115" s="7"/>
      <c r="H115" s="55">
        <v>1088743.83</v>
      </c>
      <c r="I115" s="56">
        <f t="shared" si="3"/>
        <v>1.3494471010719899E-3</v>
      </c>
    </row>
    <row r="116" spans="1:9" x14ac:dyDescent="0.3">
      <c r="A116" s="1"/>
      <c r="B116" s="6" t="s">
        <v>91</v>
      </c>
      <c r="C116" s="7"/>
      <c r="D116" s="7"/>
      <c r="E116" s="7"/>
      <c r="F116" s="7"/>
      <c r="G116" s="7"/>
      <c r="H116" s="55">
        <v>771524</v>
      </c>
      <c r="I116" s="56">
        <f t="shared" si="3"/>
        <v>9.5626794524058601E-4</v>
      </c>
    </row>
    <row r="117" spans="1:9" x14ac:dyDescent="0.3">
      <c r="A117" s="1"/>
      <c r="B117" s="6" t="s">
        <v>92</v>
      </c>
      <c r="C117" s="7"/>
      <c r="D117" s="7"/>
      <c r="E117" s="7"/>
      <c r="F117" s="7"/>
      <c r="G117" s="7"/>
      <c r="H117" s="55">
        <v>2719156.03</v>
      </c>
      <c r="I117" s="56">
        <f t="shared" si="3"/>
        <v>3.3702668349871799E-3</v>
      </c>
    </row>
    <row r="118" spans="1:9" x14ac:dyDescent="0.3">
      <c r="A118" s="1"/>
      <c r="B118" s="6" t="s">
        <v>40</v>
      </c>
      <c r="C118" s="7"/>
      <c r="D118" s="7"/>
      <c r="E118" s="7"/>
      <c r="F118" s="7"/>
      <c r="G118" s="7"/>
      <c r="H118" s="55">
        <f>SUM(H119:H121)</f>
        <v>2510465.7400000002</v>
      </c>
      <c r="I118" s="56">
        <f t="shared" si="3"/>
        <v>3.1116049724787399E-3</v>
      </c>
    </row>
    <row r="119" spans="1:9" x14ac:dyDescent="0.3">
      <c r="A119" s="1"/>
      <c r="B119" s="11" t="s">
        <v>46</v>
      </c>
      <c r="C119" s="13"/>
      <c r="D119" s="13"/>
      <c r="E119" s="13"/>
      <c r="F119" s="13"/>
      <c r="G119" s="9"/>
      <c r="H119" s="65">
        <v>876769.45</v>
      </c>
      <c r="I119" s="56">
        <f t="shared" si="3"/>
        <v>1.0867147624717037E-3</v>
      </c>
    </row>
    <row r="120" spans="1:9" x14ac:dyDescent="0.3">
      <c r="A120" s="1"/>
      <c r="B120" s="11" t="s">
        <v>41</v>
      </c>
      <c r="C120" s="10"/>
      <c r="D120" s="10"/>
      <c r="E120" s="10"/>
      <c r="F120" s="10"/>
      <c r="G120" s="9"/>
      <c r="H120" s="65">
        <v>711975</v>
      </c>
      <c r="I120" s="56">
        <f t="shared" si="3"/>
        <v>8.824597424223566E-4</v>
      </c>
    </row>
    <row r="121" spans="1:9" x14ac:dyDescent="0.3">
      <c r="A121" s="1"/>
      <c r="B121" s="11" t="s">
        <v>55</v>
      </c>
      <c r="C121" s="13"/>
      <c r="D121" s="13"/>
      <c r="E121" s="13"/>
      <c r="F121" s="13"/>
      <c r="G121" s="9"/>
      <c r="H121" s="65">
        <v>921721.29</v>
      </c>
      <c r="I121" s="56">
        <f t="shared" si="3"/>
        <v>1.1424304675846796E-3</v>
      </c>
    </row>
    <row r="122" spans="1:9" x14ac:dyDescent="0.3">
      <c r="A122" s="1"/>
      <c r="B122" s="6" t="s">
        <v>62</v>
      </c>
      <c r="C122" s="7"/>
      <c r="D122" s="7"/>
      <c r="E122" s="7"/>
      <c r="F122" s="7"/>
      <c r="G122" s="7"/>
      <c r="H122" s="55">
        <v>404157.99</v>
      </c>
      <c r="I122" s="56">
        <f t="shared" si="3"/>
        <v>5.0093494259396379E-4</v>
      </c>
    </row>
    <row r="123" spans="1:9" x14ac:dyDescent="0.3">
      <c r="A123" s="1"/>
      <c r="B123" s="6" t="s">
        <v>63</v>
      </c>
      <c r="C123" s="7"/>
      <c r="D123" s="7"/>
      <c r="E123" s="7"/>
      <c r="F123" s="7"/>
      <c r="G123" s="7"/>
      <c r="H123" s="55">
        <f>SUM(H124:H130)</f>
        <v>31451509.789999999</v>
      </c>
      <c r="I123" s="56">
        <f t="shared" si="3"/>
        <v>3.8982676678363179E-2</v>
      </c>
    </row>
    <row r="124" spans="1:9" ht="16.95" customHeight="1" x14ac:dyDescent="0.3">
      <c r="A124" s="1"/>
      <c r="B124" s="11" t="s">
        <v>64</v>
      </c>
      <c r="C124" s="13"/>
      <c r="D124" s="13"/>
      <c r="E124" s="13"/>
      <c r="F124" s="13"/>
      <c r="G124" s="13"/>
      <c r="H124" s="65">
        <v>22955599.949999999</v>
      </c>
      <c r="I124" s="56">
        <f t="shared" si="3"/>
        <v>2.8452393439415233E-2</v>
      </c>
    </row>
    <row r="125" spans="1:9" ht="16.95" customHeight="1" x14ac:dyDescent="0.3">
      <c r="A125" s="1"/>
      <c r="B125" s="11" t="s">
        <v>108</v>
      </c>
      <c r="C125" s="19"/>
      <c r="D125" s="22"/>
      <c r="E125" s="34"/>
      <c r="F125" s="22"/>
      <c r="G125" s="35"/>
      <c r="H125" s="65">
        <v>1915978.2</v>
      </c>
      <c r="I125" s="56">
        <f t="shared" si="3"/>
        <v>2.3747654466222132E-3</v>
      </c>
    </row>
    <row r="126" spans="1:9" ht="16.95" customHeight="1" x14ac:dyDescent="0.3">
      <c r="A126" s="1"/>
      <c r="B126" s="11" t="s">
        <v>70</v>
      </c>
      <c r="C126" s="19"/>
      <c r="D126" s="22"/>
      <c r="E126" s="34"/>
      <c r="F126" s="22"/>
      <c r="G126" s="35"/>
      <c r="H126" s="65">
        <v>5657030</v>
      </c>
      <c r="I126" s="56">
        <f t="shared" si="3"/>
        <v>7.0116243360729569E-3</v>
      </c>
    </row>
    <row r="127" spans="1:9" ht="16.95" customHeight="1" x14ac:dyDescent="0.3">
      <c r="A127" s="1"/>
      <c r="B127" s="11" t="s">
        <v>71</v>
      </c>
      <c r="C127" s="19"/>
      <c r="D127" s="22"/>
      <c r="E127" s="34"/>
      <c r="F127" s="22"/>
      <c r="G127" s="35"/>
      <c r="H127" s="65">
        <v>238619</v>
      </c>
      <c r="I127" s="56">
        <f t="shared" si="3"/>
        <v>2.9575710000643321E-4</v>
      </c>
    </row>
    <row r="128" spans="1:9" ht="16.95" customHeight="1" x14ac:dyDescent="0.3">
      <c r="A128" s="1"/>
      <c r="B128" s="11" t="s">
        <v>101</v>
      </c>
      <c r="C128" s="19"/>
      <c r="D128" s="22"/>
      <c r="E128" s="34"/>
      <c r="F128" s="22"/>
      <c r="G128" s="35"/>
      <c r="H128" s="65">
        <v>573000</v>
      </c>
      <c r="I128" s="56">
        <f t="shared" si="3"/>
        <v>7.1020672412375478E-4</v>
      </c>
    </row>
    <row r="129" spans="1:12" ht="16.95" customHeight="1" x14ac:dyDescent="0.3">
      <c r="A129" s="1"/>
      <c r="B129" s="11" t="s">
        <v>109</v>
      </c>
      <c r="C129" s="19"/>
      <c r="D129" s="22"/>
      <c r="E129" s="34"/>
      <c r="F129" s="22"/>
      <c r="G129" s="35"/>
      <c r="H129" s="65">
        <v>102731.76</v>
      </c>
      <c r="I129" s="56">
        <f t="shared" si="3"/>
        <v>1.2733121593903627E-4</v>
      </c>
    </row>
    <row r="130" spans="1:12" ht="16.95" customHeight="1" x14ac:dyDescent="0.3">
      <c r="A130" s="1"/>
      <c r="B130" s="11" t="s">
        <v>72</v>
      </c>
      <c r="C130" s="19"/>
      <c r="D130" s="22"/>
      <c r="E130" s="34"/>
      <c r="F130" s="22"/>
      <c r="G130" s="35"/>
      <c r="H130" s="65">
        <v>8550.8799999999992</v>
      </c>
      <c r="I130" s="56">
        <f t="shared" si="3"/>
        <v>1.0598416183552062E-5</v>
      </c>
    </row>
    <row r="131" spans="1:12" ht="16.95" customHeight="1" x14ac:dyDescent="0.3">
      <c r="A131" s="1"/>
      <c r="B131" s="6" t="s">
        <v>65</v>
      </c>
      <c r="C131" s="7"/>
      <c r="D131" s="7"/>
      <c r="E131" s="7"/>
      <c r="F131" s="7"/>
      <c r="G131" s="7"/>
      <c r="H131" s="55">
        <f>H132</f>
        <v>2839879</v>
      </c>
      <c r="I131" s="56">
        <f t="shared" si="3"/>
        <v>3.5198973150049645E-3</v>
      </c>
    </row>
    <row r="132" spans="1:12" ht="16.95" customHeight="1" x14ac:dyDescent="0.3">
      <c r="A132" s="1"/>
      <c r="B132" s="44" t="s">
        <v>73</v>
      </c>
      <c r="C132" s="45"/>
      <c r="D132" s="45"/>
      <c r="E132" s="45"/>
      <c r="F132" s="45"/>
      <c r="G132" s="46"/>
      <c r="H132" s="65">
        <v>2839879</v>
      </c>
      <c r="I132" s="56">
        <f t="shared" si="3"/>
        <v>3.5198973150049645E-3</v>
      </c>
    </row>
    <row r="133" spans="1:12" ht="16.95" customHeight="1" thickBot="1" x14ac:dyDescent="0.35">
      <c r="A133" s="1"/>
      <c r="B133" s="57" t="s">
        <v>93</v>
      </c>
      <c r="C133" s="58"/>
      <c r="D133" s="58"/>
      <c r="E133" s="58"/>
      <c r="F133" s="58"/>
      <c r="G133" s="58"/>
      <c r="H133" s="59">
        <v>0</v>
      </c>
      <c r="I133" s="47">
        <f t="shared" si="3"/>
        <v>0</v>
      </c>
    </row>
    <row r="134" spans="1:12" ht="16.8" thickTop="1" thickBot="1" x14ac:dyDescent="0.35">
      <c r="A134" s="1"/>
      <c r="B134" s="29" t="s">
        <v>84</v>
      </c>
      <c r="C134" s="30"/>
      <c r="D134" s="30"/>
      <c r="E134" s="30"/>
      <c r="F134" s="30"/>
      <c r="G134" s="60"/>
      <c r="H134" s="61">
        <f>H45+H46+H58+H59+H60+H61+H62+H63+H64+H65+H66+H67+H77+H78+H83+H84+H85+H86+H93+H99+H113+H114+H115+H116+H117+H118+H122+H123+H131+H133</f>
        <v>806807342.9000001</v>
      </c>
      <c r="I134" s="49">
        <f t="shared" si="3"/>
        <v>1</v>
      </c>
    </row>
    <row r="135" spans="1:12" ht="16.2" thickTop="1" x14ac:dyDescent="0.3">
      <c r="A135" s="1"/>
      <c r="B135" s="18"/>
      <c r="C135" s="18"/>
      <c r="D135" s="18"/>
      <c r="E135" s="18"/>
      <c r="F135" s="18"/>
      <c r="G135" s="8"/>
      <c r="H135" s="70"/>
      <c r="I135" s="62"/>
    </row>
    <row r="136" spans="1:12" x14ac:dyDescent="0.3">
      <c r="A136" s="1"/>
      <c r="B136" s="25"/>
      <c r="C136" s="25"/>
      <c r="D136" s="25"/>
      <c r="E136" s="25"/>
      <c r="F136" s="14"/>
      <c r="G136" s="15"/>
      <c r="I136" s="1"/>
      <c r="L136" s="68"/>
    </row>
    <row r="137" spans="1:12" x14ac:dyDescent="0.3">
      <c r="A137" s="1"/>
      <c r="B137" s="25"/>
      <c r="C137" s="25"/>
      <c r="D137" s="25"/>
      <c r="E137" s="25"/>
      <c r="F137" s="14"/>
      <c r="G137" s="15"/>
      <c r="I137" s="1"/>
      <c r="L137" s="68"/>
    </row>
    <row r="138" spans="1:12" ht="25.5" customHeight="1" x14ac:dyDescent="0.35">
      <c r="B138" s="31" t="s">
        <v>121</v>
      </c>
    </row>
    <row r="139" spans="1:12" ht="20.55" customHeight="1" x14ac:dyDescent="0.35">
      <c r="B139" s="63" t="s">
        <v>95</v>
      </c>
      <c r="C139" s="170" t="s">
        <v>82</v>
      </c>
      <c r="D139" s="170"/>
      <c r="E139" s="170"/>
      <c r="F139" s="170"/>
      <c r="G139" s="170"/>
      <c r="H139" s="20">
        <f>H30</f>
        <v>808629119.64999998</v>
      </c>
    </row>
    <row r="140" spans="1:12" ht="21" customHeight="1" thickBot="1" x14ac:dyDescent="0.4">
      <c r="A140" s="1"/>
      <c r="B140" s="63" t="s">
        <v>96</v>
      </c>
      <c r="C140" s="170" t="s">
        <v>82</v>
      </c>
      <c r="D140" s="170"/>
      <c r="E140" s="170"/>
      <c r="F140" s="170"/>
      <c r="G140" s="170"/>
      <c r="H140" s="21">
        <f>H134</f>
        <v>806807342.9000001</v>
      </c>
    </row>
    <row r="141" spans="1:12" ht="19.95" customHeight="1" thickTop="1" x14ac:dyDescent="0.3">
      <c r="A141" s="1"/>
      <c r="B141" s="1" t="s">
        <v>122</v>
      </c>
      <c r="C141" s="15"/>
      <c r="D141" s="15"/>
      <c r="E141" s="15"/>
      <c r="F141" s="15"/>
      <c r="G141" s="15"/>
      <c r="H141" s="37">
        <f>H139-H140</f>
        <v>1821776.7499998808</v>
      </c>
    </row>
    <row r="142" spans="1:12" x14ac:dyDescent="0.3">
      <c r="A142" s="1"/>
      <c r="D142" s="1"/>
      <c r="E142" s="1"/>
      <c r="F142" s="1"/>
      <c r="G142" s="1" t="s">
        <v>18</v>
      </c>
      <c r="L142" s="68"/>
    </row>
    <row r="143" spans="1:12" x14ac:dyDescent="0.3">
      <c r="A143" s="1"/>
      <c r="B143" s="1" t="s">
        <v>123</v>
      </c>
    </row>
    <row r="144" spans="1:12" x14ac:dyDescent="0.3">
      <c r="A144" s="1"/>
      <c r="B144" s="1" t="s">
        <v>132</v>
      </c>
    </row>
    <row r="145" spans="1:9" x14ac:dyDescent="0.3">
      <c r="A145" s="1"/>
      <c r="B145" s="71"/>
    </row>
    <row r="146" spans="1:9" x14ac:dyDescent="0.3">
      <c r="A146" s="1"/>
      <c r="B146" s="1"/>
      <c r="C146" s="1"/>
      <c r="D146" s="1"/>
      <c r="E146" s="1"/>
      <c r="F146" s="1"/>
      <c r="G146" s="1"/>
    </row>
    <row r="147" spans="1:9" x14ac:dyDescent="0.3">
      <c r="A147" s="1"/>
      <c r="B147" s="171">
        <v>27</v>
      </c>
      <c r="C147" s="171"/>
      <c r="D147" s="171"/>
      <c r="E147" s="171"/>
      <c r="F147" s="171"/>
      <c r="G147" s="171"/>
      <c r="H147" s="171"/>
      <c r="I147" s="171"/>
    </row>
    <row r="148" spans="1:9" x14ac:dyDescent="0.3">
      <c r="A148" s="1"/>
      <c r="B148" s="1"/>
      <c r="C148" s="1"/>
      <c r="D148" s="1"/>
      <c r="E148" s="1"/>
      <c r="F148" s="1"/>
      <c r="G148" s="1"/>
    </row>
    <row r="149" spans="1:9" x14ac:dyDescent="0.3">
      <c r="A149" s="1"/>
      <c r="B149" s="1"/>
      <c r="C149" s="1"/>
      <c r="D149" s="1"/>
      <c r="E149" s="1"/>
      <c r="F149" s="1"/>
      <c r="G149" s="1"/>
    </row>
    <row r="150" spans="1:9" x14ac:dyDescent="0.3">
      <c r="A150" s="1"/>
      <c r="B150" s="1"/>
      <c r="C150" s="1"/>
      <c r="D150" s="1"/>
      <c r="E150" s="1"/>
      <c r="F150" s="1"/>
      <c r="G150" s="1"/>
    </row>
    <row r="151" spans="1:9" x14ac:dyDescent="0.3">
      <c r="A151" s="1"/>
      <c r="B151" s="18" t="s">
        <v>68</v>
      </c>
      <c r="C151" s="18"/>
      <c r="D151" s="18"/>
      <c r="E151" s="18"/>
      <c r="F151" s="18"/>
      <c r="G151" s="18"/>
    </row>
    <row r="152" spans="1:9" x14ac:dyDescent="0.3">
      <c r="A152" s="1"/>
      <c r="B152" s="18" t="s">
        <v>124</v>
      </c>
      <c r="C152" s="18"/>
      <c r="D152" s="18"/>
      <c r="E152" s="18"/>
      <c r="F152" s="18"/>
      <c r="G152" s="18"/>
    </row>
    <row r="153" spans="1:9" x14ac:dyDescent="0.3">
      <c r="A153" s="1"/>
      <c r="B153" s="1"/>
      <c r="C153" s="1"/>
      <c r="D153" s="1"/>
      <c r="E153" s="1"/>
      <c r="F153" s="1"/>
      <c r="G153" s="1"/>
    </row>
    <row r="154" spans="1:9" x14ac:dyDescent="0.3">
      <c r="A154" s="1"/>
      <c r="B154" s="2" t="s">
        <v>125</v>
      </c>
      <c r="C154" s="1"/>
      <c r="D154" s="1"/>
      <c r="E154" s="1"/>
      <c r="F154" s="1"/>
      <c r="G154" s="1"/>
      <c r="H154" s="62">
        <f>H157/H156</f>
        <v>0.933579384467073</v>
      </c>
    </row>
    <row r="155" spans="1:9" x14ac:dyDescent="0.3">
      <c r="A155" s="1"/>
      <c r="B155" s="1"/>
      <c r="C155" s="1"/>
      <c r="D155" s="1"/>
      <c r="E155" s="1"/>
      <c r="F155" s="1"/>
      <c r="G155" s="1"/>
    </row>
    <row r="156" spans="1:9" x14ac:dyDescent="0.3">
      <c r="A156" s="1"/>
      <c r="B156" s="1" t="s">
        <v>128</v>
      </c>
      <c r="C156" s="1"/>
      <c r="D156" s="1"/>
      <c r="E156" s="1"/>
      <c r="F156" s="1"/>
      <c r="G156" s="1"/>
      <c r="H156" s="3">
        <v>866160000</v>
      </c>
    </row>
    <row r="157" spans="1:9" x14ac:dyDescent="0.3">
      <c r="A157" s="1"/>
      <c r="B157" s="1" t="s">
        <v>126</v>
      </c>
      <c r="C157" s="1"/>
      <c r="D157" s="1"/>
      <c r="E157" s="1"/>
      <c r="F157" s="1"/>
      <c r="G157" s="1"/>
      <c r="H157" s="3">
        <f>H139</f>
        <v>808629119.64999998</v>
      </c>
    </row>
    <row r="158" spans="1:9" x14ac:dyDescent="0.3">
      <c r="A158" s="1"/>
      <c r="B158" s="1"/>
      <c r="C158" s="1"/>
      <c r="D158" s="1"/>
      <c r="E158" s="1"/>
      <c r="F158" s="1"/>
      <c r="G158" s="1"/>
    </row>
    <row r="159" spans="1:9" x14ac:dyDescent="0.3">
      <c r="A159" s="1"/>
      <c r="B159" s="2" t="s">
        <v>127</v>
      </c>
      <c r="C159" s="1"/>
      <c r="D159" s="1"/>
      <c r="E159" s="1"/>
      <c r="F159" s="1"/>
      <c r="G159" s="1"/>
      <c r="H159" s="62">
        <f>H162/H161</f>
        <v>0.93160965849601141</v>
      </c>
    </row>
    <row r="160" spans="1:9" x14ac:dyDescent="0.3">
      <c r="A160" s="1"/>
      <c r="B160" s="1"/>
      <c r="C160" s="1"/>
      <c r="D160" s="1"/>
      <c r="E160" s="1"/>
      <c r="F160" s="1"/>
      <c r="G160" s="1"/>
    </row>
    <row r="161" spans="1:8" x14ac:dyDescent="0.3">
      <c r="A161" s="1"/>
      <c r="B161" s="1" t="s">
        <v>129</v>
      </c>
      <c r="C161" s="1"/>
      <c r="D161" s="1"/>
      <c r="E161" s="1"/>
      <c r="F161" s="1"/>
      <c r="G161" s="1"/>
      <c r="H161" s="3">
        <v>866035829</v>
      </c>
    </row>
    <row r="162" spans="1:8" x14ac:dyDescent="0.3">
      <c r="A162" s="1"/>
      <c r="B162" s="1" t="s">
        <v>130</v>
      </c>
      <c r="C162" s="1"/>
      <c r="D162" s="1"/>
      <c r="E162" s="1"/>
      <c r="F162" s="1"/>
      <c r="G162" s="1"/>
      <c r="H162" s="3">
        <f>H134</f>
        <v>806807342.9000001</v>
      </c>
    </row>
    <row r="163" spans="1:8" x14ac:dyDescent="0.3">
      <c r="A163" s="1"/>
      <c r="B163" s="1"/>
      <c r="C163" s="1"/>
      <c r="D163" s="1"/>
      <c r="E163" s="1"/>
      <c r="F163" s="1"/>
      <c r="G163" s="1"/>
    </row>
    <row r="164" spans="1:8" x14ac:dyDescent="0.3">
      <c r="A164" s="1"/>
      <c r="B164" s="1" t="s">
        <v>131</v>
      </c>
      <c r="C164" s="1"/>
      <c r="D164" s="1"/>
      <c r="E164" s="1"/>
      <c r="F164" s="1"/>
      <c r="G164" s="1"/>
    </row>
    <row r="165" spans="1:8" x14ac:dyDescent="0.3">
      <c r="B165" s="3">
        <f>H141</f>
        <v>1821776.7499998808</v>
      </c>
      <c r="C165" s="1" t="s">
        <v>78</v>
      </c>
      <c r="D165" s="1"/>
      <c r="E165" s="1"/>
      <c r="F165" s="167"/>
      <c r="G165" s="167"/>
    </row>
    <row r="202" spans="2:9" x14ac:dyDescent="0.3">
      <c r="B202" s="166">
        <v>28</v>
      </c>
      <c r="C202" s="166"/>
      <c r="D202" s="166"/>
      <c r="E202" s="166"/>
      <c r="F202" s="166"/>
      <c r="G202" s="166"/>
      <c r="H202" s="166"/>
      <c r="I202" s="166"/>
    </row>
  </sheetData>
  <mergeCells count="10">
    <mergeCell ref="B202:I202"/>
    <mergeCell ref="F165:G165"/>
    <mergeCell ref="B1:G1"/>
    <mergeCell ref="D112:G112"/>
    <mergeCell ref="C139:G139"/>
    <mergeCell ref="C140:G140"/>
    <mergeCell ref="B2:I2"/>
    <mergeCell ref="B40:I40"/>
    <mergeCell ref="B96:I96"/>
    <mergeCell ref="B147:I147"/>
  </mergeCells>
  <pageMargins left="0" right="0" top="0" bottom="0" header="0.31496062992125984" footer="0.31496062992125984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5B9818-9C4D-422A-91C3-8250A9D96EA6}">
  <dimension ref="A1:G27"/>
  <sheetViews>
    <sheetView workbookViewId="0">
      <selection activeCell="L8" sqref="L8"/>
    </sheetView>
  </sheetViews>
  <sheetFormatPr defaultColWidth="9.21875" defaultRowHeight="15.6" x14ac:dyDescent="0.3"/>
  <cols>
    <col min="1" max="1" width="3.77734375" style="75" customWidth="1"/>
    <col min="2" max="2" width="5.21875" style="75" customWidth="1"/>
    <col min="3" max="3" width="35.44140625" style="75" customWidth="1"/>
    <col min="4" max="4" width="7.88671875" style="75" customWidth="1"/>
    <col min="5" max="6" width="17.5546875" style="75" customWidth="1"/>
    <col min="7" max="7" width="11" style="144" bestFit="1" customWidth="1"/>
    <col min="8" max="8" width="2.44140625" style="75" customWidth="1"/>
    <col min="9" max="252" width="9.21875" style="75"/>
    <col min="253" max="253" width="7" style="75" customWidth="1"/>
    <col min="254" max="254" width="5.21875" style="75" customWidth="1"/>
    <col min="255" max="255" width="35.44140625" style="75" customWidth="1"/>
    <col min="256" max="256" width="7.88671875" style="75" customWidth="1"/>
    <col min="257" max="257" width="18" style="75" customWidth="1"/>
    <col min="258" max="258" width="17.21875" style="75" customWidth="1"/>
    <col min="259" max="259" width="17.77734375" style="75" customWidth="1"/>
    <col min="260" max="261" width="17.5546875" style="75" customWidth="1"/>
    <col min="262" max="262" width="1.6640625" style="75" customWidth="1"/>
    <col min="263" max="263" width="11" style="75" bestFit="1" customWidth="1"/>
    <col min="264" max="508" width="9.21875" style="75"/>
    <col min="509" max="509" width="7" style="75" customWidth="1"/>
    <col min="510" max="510" width="5.21875" style="75" customWidth="1"/>
    <col min="511" max="511" width="35.44140625" style="75" customWidth="1"/>
    <col min="512" max="512" width="7.88671875" style="75" customWidth="1"/>
    <col min="513" max="513" width="18" style="75" customWidth="1"/>
    <col min="514" max="514" width="17.21875" style="75" customWidth="1"/>
    <col min="515" max="515" width="17.77734375" style="75" customWidth="1"/>
    <col min="516" max="517" width="17.5546875" style="75" customWidth="1"/>
    <col min="518" max="518" width="1.6640625" style="75" customWidth="1"/>
    <col min="519" max="519" width="11" style="75" bestFit="1" customWidth="1"/>
    <col min="520" max="764" width="9.21875" style="75"/>
    <col min="765" max="765" width="7" style="75" customWidth="1"/>
    <col min="766" max="766" width="5.21875" style="75" customWidth="1"/>
    <col min="767" max="767" width="35.44140625" style="75" customWidth="1"/>
    <col min="768" max="768" width="7.88671875" style="75" customWidth="1"/>
    <col min="769" max="769" width="18" style="75" customWidth="1"/>
    <col min="770" max="770" width="17.21875" style="75" customWidth="1"/>
    <col min="771" max="771" width="17.77734375" style="75" customWidth="1"/>
    <col min="772" max="773" width="17.5546875" style="75" customWidth="1"/>
    <col min="774" max="774" width="1.6640625" style="75" customWidth="1"/>
    <col min="775" max="775" width="11" style="75" bestFit="1" customWidth="1"/>
    <col min="776" max="1020" width="9.21875" style="75"/>
    <col min="1021" max="1021" width="7" style="75" customWidth="1"/>
    <col min="1022" max="1022" width="5.21875" style="75" customWidth="1"/>
    <col min="1023" max="1023" width="35.44140625" style="75" customWidth="1"/>
    <col min="1024" max="1024" width="7.88671875" style="75" customWidth="1"/>
    <col min="1025" max="1025" width="18" style="75" customWidth="1"/>
    <col min="1026" max="1026" width="17.21875" style="75" customWidth="1"/>
    <col min="1027" max="1027" width="17.77734375" style="75" customWidth="1"/>
    <col min="1028" max="1029" width="17.5546875" style="75" customWidth="1"/>
    <col min="1030" max="1030" width="1.6640625" style="75" customWidth="1"/>
    <col min="1031" max="1031" width="11" style="75" bestFit="1" customWidth="1"/>
    <col min="1032" max="1276" width="9.21875" style="75"/>
    <col min="1277" max="1277" width="7" style="75" customWidth="1"/>
    <col min="1278" max="1278" width="5.21875" style="75" customWidth="1"/>
    <col min="1279" max="1279" width="35.44140625" style="75" customWidth="1"/>
    <col min="1280" max="1280" width="7.88671875" style="75" customWidth="1"/>
    <col min="1281" max="1281" width="18" style="75" customWidth="1"/>
    <col min="1282" max="1282" width="17.21875" style="75" customWidth="1"/>
    <col min="1283" max="1283" width="17.77734375" style="75" customWidth="1"/>
    <col min="1284" max="1285" width="17.5546875" style="75" customWidth="1"/>
    <col min="1286" max="1286" width="1.6640625" style="75" customWidth="1"/>
    <col min="1287" max="1287" width="11" style="75" bestFit="1" customWidth="1"/>
    <col min="1288" max="1532" width="9.21875" style="75"/>
    <col min="1533" max="1533" width="7" style="75" customWidth="1"/>
    <col min="1534" max="1534" width="5.21875" style="75" customWidth="1"/>
    <col min="1535" max="1535" width="35.44140625" style="75" customWidth="1"/>
    <col min="1536" max="1536" width="7.88671875" style="75" customWidth="1"/>
    <col min="1537" max="1537" width="18" style="75" customWidth="1"/>
    <col min="1538" max="1538" width="17.21875" style="75" customWidth="1"/>
    <col min="1539" max="1539" width="17.77734375" style="75" customWidth="1"/>
    <col min="1540" max="1541" width="17.5546875" style="75" customWidth="1"/>
    <col min="1542" max="1542" width="1.6640625" style="75" customWidth="1"/>
    <col min="1543" max="1543" width="11" style="75" bestFit="1" customWidth="1"/>
    <col min="1544" max="1788" width="9.21875" style="75"/>
    <col min="1789" max="1789" width="7" style="75" customWidth="1"/>
    <col min="1790" max="1790" width="5.21875" style="75" customWidth="1"/>
    <col min="1791" max="1791" width="35.44140625" style="75" customWidth="1"/>
    <col min="1792" max="1792" width="7.88671875" style="75" customWidth="1"/>
    <col min="1793" max="1793" width="18" style="75" customWidth="1"/>
    <col min="1794" max="1794" width="17.21875" style="75" customWidth="1"/>
    <col min="1795" max="1795" width="17.77734375" style="75" customWidth="1"/>
    <col min="1796" max="1797" width="17.5546875" style="75" customWidth="1"/>
    <col min="1798" max="1798" width="1.6640625" style="75" customWidth="1"/>
    <col min="1799" max="1799" width="11" style="75" bestFit="1" customWidth="1"/>
    <col min="1800" max="2044" width="9.21875" style="75"/>
    <col min="2045" max="2045" width="7" style="75" customWidth="1"/>
    <col min="2046" max="2046" width="5.21875" style="75" customWidth="1"/>
    <col min="2047" max="2047" width="35.44140625" style="75" customWidth="1"/>
    <col min="2048" max="2048" width="7.88671875" style="75" customWidth="1"/>
    <col min="2049" max="2049" width="18" style="75" customWidth="1"/>
    <col min="2050" max="2050" width="17.21875" style="75" customWidth="1"/>
    <col min="2051" max="2051" width="17.77734375" style="75" customWidth="1"/>
    <col min="2052" max="2053" width="17.5546875" style="75" customWidth="1"/>
    <col min="2054" max="2054" width="1.6640625" style="75" customWidth="1"/>
    <col min="2055" max="2055" width="11" style="75" bestFit="1" customWidth="1"/>
    <col min="2056" max="2300" width="9.21875" style="75"/>
    <col min="2301" max="2301" width="7" style="75" customWidth="1"/>
    <col min="2302" max="2302" width="5.21875" style="75" customWidth="1"/>
    <col min="2303" max="2303" width="35.44140625" style="75" customWidth="1"/>
    <col min="2304" max="2304" width="7.88671875" style="75" customWidth="1"/>
    <col min="2305" max="2305" width="18" style="75" customWidth="1"/>
    <col min="2306" max="2306" width="17.21875" style="75" customWidth="1"/>
    <col min="2307" max="2307" width="17.77734375" style="75" customWidth="1"/>
    <col min="2308" max="2309" width="17.5546875" style="75" customWidth="1"/>
    <col min="2310" max="2310" width="1.6640625" style="75" customWidth="1"/>
    <col min="2311" max="2311" width="11" style="75" bestFit="1" customWidth="1"/>
    <col min="2312" max="2556" width="9.21875" style="75"/>
    <col min="2557" max="2557" width="7" style="75" customWidth="1"/>
    <col min="2558" max="2558" width="5.21875" style="75" customWidth="1"/>
    <col min="2559" max="2559" width="35.44140625" style="75" customWidth="1"/>
    <col min="2560" max="2560" width="7.88671875" style="75" customWidth="1"/>
    <col min="2561" max="2561" width="18" style="75" customWidth="1"/>
    <col min="2562" max="2562" width="17.21875" style="75" customWidth="1"/>
    <col min="2563" max="2563" width="17.77734375" style="75" customWidth="1"/>
    <col min="2564" max="2565" width="17.5546875" style="75" customWidth="1"/>
    <col min="2566" max="2566" width="1.6640625" style="75" customWidth="1"/>
    <col min="2567" max="2567" width="11" style="75" bestFit="1" customWidth="1"/>
    <col min="2568" max="2812" width="9.21875" style="75"/>
    <col min="2813" max="2813" width="7" style="75" customWidth="1"/>
    <col min="2814" max="2814" width="5.21875" style="75" customWidth="1"/>
    <col min="2815" max="2815" width="35.44140625" style="75" customWidth="1"/>
    <col min="2816" max="2816" width="7.88671875" style="75" customWidth="1"/>
    <col min="2817" max="2817" width="18" style="75" customWidth="1"/>
    <col min="2818" max="2818" width="17.21875" style="75" customWidth="1"/>
    <col min="2819" max="2819" width="17.77734375" style="75" customWidth="1"/>
    <col min="2820" max="2821" width="17.5546875" style="75" customWidth="1"/>
    <col min="2822" max="2822" width="1.6640625" style="75" customWidth="1"/>
    <col min="2823" max="2823" width="11" style="75" bestFit="1" customWidth="1"/>
    <col min="2824" max="3068" width="9.21875" style="75"/>
    <col min="3069" max="3069" width="7" style="75" customWidth="1"/>
    <col min="3070" max="3070" width="5.21875" style="75" customWidth="1"/>
    <col min="3071" max="3071" width="35.44140625" style="75" customWidth="1"/>
    <col min="3072" max="3072" width="7.88671875" style="75" customWidth="1"/>
    <col min="3073" max="3073" width="18" style="75" customWidth="1"/>
    <col min="3074" max="3074" width="17.21875" style="75" customWidth="1"/>
    <col min="3075" max="3075" width="17.77734375" style="75" customWidth="1"/>
    <col min="3076" max="3077" width="17.5546875" style="75" customWidth="1"/>
    <col min="3078" max="3078" width="1.6640625" style="75" customWidth="1"/>
    <col min="3079" max="3079" width="11" style="75" bestFit="1" customWidth="1"/>
    <col min="3080" max="3324" width="9.21875" style="75"/>
    <col min="3325" max="3325" width="7" style="75" customWidth="1"/>
    <col min="3326" max="3326" width="5.21875" style="75" customWidth="1"/>
    <col min="3327" max="3327" width="35.44140625" style="75" customWidth="1"/>
    <col min="3328" max="3328" width="7.88671875" style="75" customWidth="1"/>
    <col min="3329" max="3329" width="18" style="75" customWidth="1"/>
    <col min="3330" max="3330" width="17.21875" style="75" customWidth="1"/>
    <col min="3331" max="3331" width="17.77734375" style="75" customWidth="1"/>
    <col min="3332" max="3333" width="17.5546875" style="75" customWidth="1"/>
    <col min="3334" max="3334" width="1.6640625" style="75" customWidth="1"/>
    <col min="3335" max="3335" width="11" style="75" bestFit="1" customWidth="1"/>
    <col min="3336" max="3580" width="9.21875" style="75"/>
    <col min="3581" max="3581" width="7" style="75" customWidth="1"/>
    <col min="3582" max="3582" width="5.21875" style="75" customWidth="1"/>
    <col min="3583" max="3583" width="35.44140625" style="75" customWidth="1"/>
    <col min="3584" max="3584" width="7.88671875" style="75" customWidth="1"/>
    <col min="3585" max="3585" width="18" style="75" customWidth="1"/>
    <col min="3586" max="3586" width="17.21875" style="75" customWidth="1"/>
    <col min="3587" max="3587" width="17.77734375" style="75" customWidth="1"/>
    <col min="3588" max="3589" width="17.5546875" style="75" customWidth="1"/>
    <col min="3590" max="3590" width="1.6640625" style="75" customWidth="1"/>
    <col min="3591" max="3591" width="11" style="75" bestFit="1" customWidth="1"/>
    <col min="3592" max="3836" width="9.21875" style="75"/>
    <col min="3837" max="3837" width="7" style="75" customWidth="1"/>
    <col min="3838" max="3838" width="5.21875" style="75" customWidth="1"/>
    <col min="3839" max="3839" width="35.44140625" style="75" customWidth="1"/>
    <col min="3840" max="3840" width="7.88671875" style="75" customWidth="1"/>
    <col min="3841" max="3841" width="18" style="75" customWidth="1"/>
    <col min="3842" max="3842" width="17.21875" style="75" customWidth="1"/>
    <col min="3843" max="3843" width="17.77734375" style="75" customWidth="1"/>
    <col min="3844" max="3845" width="17.5546875" style="75" customWidth="1"/>
    <col min="3846" max="3846" width="1.6640625" style="75" customWidth="1"/>
    <col min="3847" max="3847" width="11" style="75" bestFit="1" customWidth="1"/>
    <col min="3848" max="4092" width="9.21875" style="75"/>
    <col min="4093" max="4093" width="7" style="75" customWidth="1"/>
    <col min="4094" max="4094" width="5.21875" style="75" customWidth="1"/>
    <col min="4095" max="4095" width="35.44140625" style="75" customWidth="1"/>
    <col min="4096" max="4096" width="7.88671875" style="75" customWidth="1"/>
    <col min="4097" max="4097" width="18" style="75" customWidth="1"/>
    <col min="4098" max="4098" width="17.21875" style="75" customWidth="1"/>
    <col min="4099" max="4099" width="17.77734375" style="75" customWidth="1"/>
    <col min="4100" max="4101" width="17.5546875" style="75" customWidth="1"/>
    <col min="4102" max="4102" width="1.6640625" style="75" customWidth="1"/>
    <col min="4103" max="4103" width="11" style="75" bestFit="1" customWidth="1"/>
    <col min="4104" max="4348" width="9.21875" style="75"/>
    <col min="4349" max="4349" width="7" style="75" customWidth="1"/>
    <col min="4350" max="4350" width="5.21875" style="75" customWidth="1"/>
    <col min="4351" max="4351" width="35.44140625" style="75" customWidth="1"/>
    <col min="4352" max="4352" width="7.88671875" style="75" customWidth="1"/>
    <col min="4353" max="4353" width="18" style="75" customWidth="1"/>
    <col min="4354" max="4354" width="17.21875" style="75" customWidth="1"/>
    <col min="4355" max="4355" width="17.77734375" style="75" customWidth="1"/>
    <col min="4356" max="4357" width="17.5546875" style="75" customWidth="1"/>
    <col min="4358" max="4358" width="1.6640625" style="75" customWidth="1"/>
    <col min="4359" max="4359" width="11" style="75" bestFit="1" customWidth="1"/>
    <col min="4360" max="4604" width="9.21875" style="75"/>
    <col min="4605" max="4605" width="7" style="75" customWidth="1"/>
    <col min="4606" max="4606" width="5.21875" style="75" customWidth="1"/>
    <col min="4607" max="4607" width="35.44140625" style="75" customWidth="1"/>
    <col min="4608" max="4608" width="7.88671875" style="75" customWidth="1"/>
    <col min="4609" max="4609" width="18" style="75" customWidth="1"/>
    <col min="4610" max="4610" width="17.21875" style="75" customWidth="1"/>
    <col min="4611" max="4611" width="17.77734375" style="75" customWidth="1"/>
    <col min="4612" max="4613" width="17.5546875" style="75" customWidth="1"/>
    <col min="4614" max="4614" width="1.6640625" style="75" customWidth="1"/>
    <col min="4615" max="4615" width="11" style="75" bestFit="1" customWidth="1"/>
    <col min="4616" max="4860" width="9.21875" style="75"/>
    <col min="4861" max="4861" width="7" style="75" customWidth="1"/>
    <col min="4862" max="4862" width="5.21875" style="75" customWidth="1"/>
    <col min="4863" max="4863" width="35.44140625" style="75" customWidth="1"/>
    <col min="4864" max="4864" width="7.88671875" style="75" customWidth="1"/>
    <col min="4865" max="4865" width="18" style="75" customWidth="1"/>
    <col min="4866" max="4866" width="17.21875" style="75" customWidth="1"/>
    <col min="4867" max="4867" width="17.77734375" style="75" customWidth="1"/>
    <col min="4868" max="4869" width="17.5546875" style="75" customWidth="1"/>
    <col min="4870" max="4870" width="1.6640625" style="75" customWidth="1"/>
    <col min="4871" max="4871" width="11" style="75" bestFit="1" customWidth="1"/>
    <col min="4872" max="5116" width="9.21875" style="75"/>
    <col min="5117" max="5117" width="7" style="75" customWidth="1"/>
    <col min="5118" max="5118" width="5.21875" style="75" customWidth="1"/>
    <col min="5119" max="5119" width="35.44140625" style="75" customWidth="1"/>
    <col min="5120" max="5120" width="7.88671875" style="75" customWidth="1"/>
    <col min="5121" max="5121" width="18" style="75" customWidth="1"/>
    <col min="5122" max="5122" width="17.21875" style="75" customWidth="1"/>
    <col min="5123" max="5123" width="17.77734375" style="75" customWidth="1"/>
    <col min="5124" max="5125" width="17.5546875" style="75" customWidth="1"/>
    <col min="5126" max="5126" width="1.6640625" style="75" customWidth="1"/>
    <col min="5127" max="5127" width="11" style="75" bestFit="1" customWidth="1"/>
    <col min="5128" max="5372" width="9.21875" style="75"/>
    <col min="5373" max="5373" width="7" style="75" customWidth="1"/>
    <col min="5374" max="5374" width="5.21875" style="75" customWidth="1"/>
    <col min="5375" max="5375" width="35.44140625" style="75" customWidth="1"/>
    <col min="5376" max="5376" width="7.88671875" style="75" customWidth="1"/>
    <col min="5377" max="5377" width="18" style="75" customWidth="1"/>
    <col min="5378" max="5378" width="17.21875" style="75" customWidth="1"/>
    <col min="5379" max="5379" width="17.77734375" style="75" customWidth="1"/>
    <col min="5380" max="5381" width="17.5546875" style="75" customWidth="1"/>
    <col min="5382" max="5382" width="1.6640625" style="75" customWidth="1"/>
    <col min="5383" max="5383" width="11" style="75" bestFit="1" customWidth="1"/>
    <col min="5384" max="5628" width="9.21875" style="75"/>
    <col min="5629" max="5629" width="7" style="75" customWidth="1"/>
    <col min="5630" max="5630" width="5.21875" style="75" customWidth="1"/>
    <col min="5631" max="5631" width="35.44140625" style="75" customWidth="1"/>
    <col min="5632" max="5632" width="7.88671875" style="75" customWidth="1"/>
    <col min="5633" max="5633" width="18" style="75" customWidth="1"/>
    <col min="5634" max="5634" width="17.21875" style="75" customWidth="1"/>
    <col min="5635" max="5635" width="17.77734375" style="75" customWidth="1"/>
    <col min="5636" max="5637" width="17.5546875" style="75" customWidth="1"/>
    <col min="5638" max="5638" width="1.6640625" style="75" customWidth="1"/>
    <col min="5639" max="5639" width="11" style="75" bestFit="1" customWidth="1"/>
    <col min="5640" max="5884" width="9.21875" style="75"/>
    <col min="5885" max="5885" width="7" style="75" customWidth="1"/>
    <col min="5886" max="5886" width="5.21875" style="75" customWidth="1"/>
    <col min="5887" max="5887" width="35.44140625" style="75" customWidth="1"/>
    <col min="5888" max="5888" width="7.88671875" style="75" customWidth="1"/>
    <col min="5889" max="5889" width="18" style="75" customWidth="1"/>
    <col min="5890" max="5890" width="17.21875" style="75" customWidth="1"/>
    <col min="5891" max="5891" width="17.77734375" style="75" customWidth="1"/>
    <col min="5892" max="5893" width="17.5546875" style="75" customWidth="1"/>
    <col min="5894" max="5894" width="1.6640625" style="75" customWidth="1"/>
    <col min="5895" max="5895" width="11" style="75" bestFit="1" customWidth="1"/>
    <col min="5896" max="6140" width="9.21875" style="75"/>
    <col min="6141" max="6141" width="7" style="75" customWidth="1"/>
    <col min="6142" max="6142" width="5.21875" style="75" customWidth="1"/>
    <col min="6143" max="6143" width="35.44140625" style="75" customWidth="1"/>
    <col min="6144" max="6144" width="7.88671875" style="75" customWidth="1"/>
    <col min="6145" max="6145" width="18" style="75" customWidth="1"/>
    <col min="6146" max="6146" width="17.21875" style="75" customWidth="1"/>
    <col min="6147" max="6147" width="17.77734375" style="75" customWidth="1"/>
    <col min="6148" max="6149" width="17.5546875" style="75" customWidth="1"/>
    <col min="6150" max="6150" width="1.6640625" style="75" customWidth="1"/>
    <col min="6151" max="6151" width="11" style="75" bestFit="1" customWidth="1"/>
    <col min="6152" max="6396" width="9.21875" style="75"/>
    <col min="6397" max="6397" width="7" style="75" customWidth="1"/>
    <col min="6398" max="6398" width="5.21875" style="75" customWidth="1"/>
    <col min="6399" max="6399" width="35.44140625" style="75" customWidth="1"/>
    <col min="6400" max="6400" width="7.88671875" style="75" customWidth="1"/>
    <col min="6401" max="6401" width="18" style="75" customWidth="1"/>
    <col min="6402" max="6402" width="17.21875" style="75" customWidth="1"/>
    <col min="6403" max="6403" width="17.77734375" style="75" customWidth="1"/>
    <col min="6404" max="6405" width="17.5546875" style="75" customWidth="1"/>
    <col min="6406" max="6406" width="1.6640625" style="75" customWidth="1"/>
    <col min="6407" max="6407" width="11" style="75" bestFit="1" customWidth="1"/>
    <col min="6408" max="6652" width="9.21875" style="75"/>
    <col min="6653" max="6653" width="7" style="75" customWidth="1"/>
    <col min="6654" max="6654" width="5.21875" style="75" customWidth="1"/>
    <col min="6655" max="6655" width="35.44140625" style="75" customWidth="1"/>
    <col min="6656" max="6656" width="7.88671875" style="75" customWidth="1"/>
    <col min="6657" max="6657" width="18" style="75" customWidth="1"/>
    <col min="6658" max="6658" width="17.21875" style="75" customWidth="1"/>
    <col min="6659" max="6659" width="17.77734375" style="75" customWidth="1"/>
    <col min="6660" max="6661" width="17.5546875" style="75" customWidth="1"/>
    <col min="6662" max="6662" width="1.6640625" style="75" customWidth="1"/>
    <col min="6663" max="6663" width="11" style="75" bestFit="1" customWidth="1"/>
    <col min="6664" max="6908" width="9.21875" style="75"/>
    <col min="6909" max="6909" width="7" style="75" customWidth="1"/>
    <col min="6910" max="6910" width="5.21875" style="75" customWidth="1"/>
    <col min="6911" max="6911" width="35.44140625" style="75" customWidth="1"/>
    <col min="6912" max="6912" width="7.88671875" style="75" customWidth="1"/>
    <col min="6913" max="6913" width="18" style="75" customWidth="1"/>
    <col min="6914" max="6914" width="17.21875" style="75" customWidth="1"/>
    <col min="6915" max="6915" width="17.77734375" style="75" customWidth="1"/>
    <col min="6916" max="6917" width="17.5546875" style="75" customWidth="1"/>
    <col min="6918" max="6918" width="1.6640625" style="75" customWidth="1"/>
    <col min="6919" max="6919" width="11" style="75" bestFit="1" customWidth="1"/>
    <col min="6920" max="7164" width="9.21875" style="75"/>
    <col min="7165" max="7165" width="7" style="75" customWidth="1"/>
    <col min="7166" max="7166" width="5.21875" style="75" customWidth="1"/>
    <col min="7167" max="7167" width="35.44140625" style="75" customWidth="1"/>
    <col min="7168" max="7168" width="7.88671875" style="75" customWidth="1"/>
    <col min="7169" max="7169" width="18" style="75" customWidth="1"/>
    <col min="7170" max="7170" width="17.21875" style="75" customWidth="1"/>
    <col min="7171" max="7171" width="17.77734375" style="75" customWidth="1"/>
    <col min="7172" max="7173" width="17.5546875" style="75" customWidth="1"/>
    <col min="7174" max="7174" width="1.6640625" style="75" customWidth="1"/>
    <col min="7175" max="7175" width="11" style="75" bestFit="1" customWidth="1"/>
    <col min="7176" max="7420" width="9.21875" style="75"/>
    <col min="7421" max="7421" width="7" style="75" customWidth="1"/>
    <col min="7422" max="7422" width="5.21875" style="75" customWidth="1"/>
    <col min="7423" max="7423" width="35.44140625" style="75" customWidth="1"/>
    <col min="7424" max="7424" width="7.88671875" style="75" customWidth="1"/>
    <col min="7425" max="7425" width="18" style="75" customWidth="1"/>
    <col min="7426" max="7426" width="17.21875" style="75" customWidth="1"/>
    <col min="7427" max="7427" width="17.77734375" style="75" customWidth="1"/>
    <col min="7428" max="7429" width="17.5546875" style="75" customWidth="1"/>
    <col min="7430" max="7430" width="1.6640625" style="75" customWidth="1"/>
    <col min="7431" max="7431" width="11" style="75" bestFit="1" customWidth="1"/>
    <col min="7432" max="7676" width="9.21875" style="75"/>
    <col min="7677" max="7677" width="7" style="75" customWidth="1"/>
    <col min="7678" max="7678" width="5.21875" style="75" customWidth="1"/>
    <col min="7679" max="7679" width="35.44140625" style="75" customWidth="1"/>
    <col min="7680" max="7680" width="7.88671875" style="75" customWidth="1"/>
    <col min="7681" max="7681" width="18" style="75" customWidth="1"/>
    <col min="7682" max="7682" width="17.21875" style="75" customWidth="1"/>
    <col min="7683" max="7683" width="17.77734375" style="75" customWidth="1"/>
    <col min="7684" max="7685" width="17.5546875" style="75" customWidth="1"/>
    <col min="7686" max="7686" width="1.6640625" style="75" customWidth="1"/>
    <col min="7687" max="7687" width="11" style="75" bestFit="1" customWidth="1"/>
    <col min="7688" max="7932" width="9.21875" style="75"/>
    <col min="7933" max="7933" width="7" style="75" customWidth="1"/>
    <col min="7934" max="7934" width="5.21875" style="75" customWidth="1"/>
    <col min="7935" max="7935" width="35.44140625" style="75" customWidth="1"/>
    <col min="7936" max="7936" width="7.88671875" style="75" customWidth="1"/>
    <col min="7937" max="7937" width="18" style="75" customWidth="1"/>
    <col min="7938" max="7938" width="17.21875" style="75" customWidth="1"/>
    <col min="7939" max="7939" width="17.77734375" style="75" customWidth="1"/>
    <col min="7940" max="7941" width="17.5546875" style="75" customWidth="1"/>
    <col min="7942" max="7942" width="1.6640625" style="75" customWidth="1"/>
    <col min="7943" max="7943" width="11" style="75" bestFit="1" customWidth="1"/>
    <col min="7944" max="8188" width="9.21875" style="75"/>
    <col min="8189" max="8189" width="7" style="75" customWidth="1"/>
    <col min="8190" max="8190" width="5.21875" style="75" customWidth="1"/>
    <col min="8191" max="8191" width="35.44140625" style="75" customWidth="1"/>
    <col min="8192" max="8192" width="7.88671875" style="75" customWidth="1"/>
    <col min="8193" max="8193" width="18" style="75" customWidth="1"/>
    <col min="8194" max="8194" width="17.21875" style="75" customWidth="1"/>
    <col min="8195" max="8195" width="17.77734375" style="75" customWidth="1"/>
    <col min="8196" max="8197" width="17.5546875" style="75" customWidth="1"/>
    <col min="8198" max="8198" width="1.6640625" style="75" customWidth="1"/>
    <col min="8199" max="8199" width="11" style="75" bestFit="1" customWidth="1"/>
    <col min="8200" max="8444" width="9.21875" style="75"/>
    <col min="8445" max="8445" width="7" style="75" customWidth="1"/>
    <col min="8446" max="8446" width="5.21875" style="75" customWidth="1"/>
    <col min="8447" max="8447" width="35.44140625" style="75" customWidth="1"/>
    <col min="8448" max="8448" width="7.88671875" style="75" customWidth="1"/>
    <col min="8449" max="8449" width="18" style="75" customWidth="1"/>
    <col min="8450" max="8450" width="17.21875" style="75" customWidth="1"/>
    <col min="8451" max="8451" width="17.77734375" style="75" customWidth="1"/>
    <col min="8452" max="8453" width="17.5546875" style="75" customWidth="1"/>
    <col min="8454" max="8454" width="1.6640625" style="75" customWidth="1"/>
    <col min="8455" max="8455" width="11" style="75" bestFit="1" customWidth="1"/>
    <col min="8456" max="8700" width="9.21875" style="75"/>
    <col min="8701" max="8701" width="7" style="75" customWidth="1"/>
    <col min="8702" max="8702" width="5.21875" style="75" customWidth="1"/>
    <col min="8703" max="8703" width="35.44140625" style="75" customWidth="1"/>
    <col min="8704" max="8704" width="7.88671875" style="75" customWidth="1"/>
    <col min="8705" max="8705" width="18" style="75" customWidth="1"/>
    <col min="8706" max="8706" width="17.21875" style="75" customWidth="1"/>
    <col min="8707" max="8707" width="17.77734375" style="75" customWidth="1"/>
    <col min="8708" max="8709" width="17.5546875" style="75" customWidth="1"/>
    <col min="8710" max="8710" width="1.6640625" style="75" customWidth="1"/>
    <col min="8711" max="8711" width="11" style="75" bestFit="1" customWidth="1"/>
    <col min="8712" max="8956" width="9.21875" style="75"/>
    <col min="8957" max="8957" width="7" style="75" customWidth="1"/>
    <col min="8958" max="8958" width="5.21875" style="75" customWidth="1"/>
    <col min="8959" max="8959" width="35.44140625" style="75" customWidth="1"/>
    <col min="8960" max="8960" width="7.88671875" style="75" customWidth="1"/>
    <col min="8961" max="8961" width="18" style="75" customWidth="1"/>
    <col min="8962" max="8962" width="17.21875" style="75" customWidth="1"/>
    <col min="8963" max="8963" width="17.77734375" style="75" customWidth="1"/>
    <col min="8964" max="8965" width="17.5546875" style="75" customWidth="1"/>
    <col min="8966" max="8966" width="1.6640625" style="75" customWidth="1"/>
    <col min="8967" max="8967" width="11" style="75" bestFit="1" customWidth="1"/>
    <col min="8968" max="9212" width="9.21875" style="75"/>
    <col min="9213" max="9213" width="7" style="75" customWidth="1"/>
    <col min="9214" max="9214" width="5.21875" style="75" customWidth="1"/>
    <col min="9215" max="9215" width="35.44140625" style="75" customWidth="1"/>
    <col min="9216" max="9216" width="7.88671875" style="75" customWidth="1"/>
    <col min="9217" max="9217" width="18" style="75" customWidth="1"/>
    <col min="9218" max="9218" width="17.21875" style="75" customWidth="1"/>
    <col min="9219" max="9219" width="17.77734375" style="75" customWidth="1"/>
    <col min="9220" max="9221" width="17.5546875" style="75" customWidth="1"/>
    <col min="9222" max="9222" width="1.6640625" style="75" customWidth="1"/>
    <col min="9223" max="9223" width="11" style="75" bestFit="1" customWidth="1"/>
    <col min="9224" max="9468" width="9.21875" style="75"/>
    <col min="9469" max="9469" width="7" style="75" customWidth="1"/>
    <col min="9470" max="9470" width="5.21875" style="75" customWidth="1"/>
    <col min="9471" max="9471" width="35.44140625" style="75" customWidth="1"/>
    <col min="9472" max="9472" width="7.88671875" style="75" customWidth="1"/>
    <col min="9473" max="9473" width="18" style="75" customWidth="1"/>
    <col min="9474" max="9474" width="17.21875" style="75" customWidth="1"/>
    <col min="9475" max="9475" width="17.77734375" style="75" customWidth="1"/>
    <col min="9476" max="9477" width="17.5546875" style="75" customWidth="1"/>
    <col min="9478" max="9478" width="1.6640625" style="75" customWidth="1"/>
    <col min="9479" max="9479" width="11" style="75" bestFit="1" customWidth="1"/>
    <col min="9480" max="9724" width="9.21875" style="75"/>
    <col min="9725" max="9725" width="7" style="75" customWidth="1"/>
    <col min="9726" max="9726" width="5.21875" style="75" customWidth="1"/>
    <col min="9727" max="9727" width="35.44140625" style="75" customWidth="1"/>
    <col min="9728" max="9728" width="7.88671875" style="75" customWidth="1"/>
    <col min="9729" max="9729" width="18" style="75" customWidth="1"/>
    <col min="9730" max="9730" width="17.21875" style="75" customWidth="1"/>
    <col min="9731" max="9731" width="17.77734375" style="75" customWidth="1"/>
    <col min="9732" max="9733" width="17.5546875" style="75" customWidth="1"/>
    <col min="9734" max="9734" width="1.6640625" style="75" customWidth="1"/>
    <col min="9735" max="9735" width="11" style="75" bestFit="1" customWidth="1"/>
    <col min="9736" max="9980" width="9.21875" style="75"/>
    <col min="9981" max="9981" width="7" style="75" customWidth="1"/>
    <col min="9982" max="9982" width="5.21875" style="75" customWidth="1"/>
    <col min="9983" max="9983" width="35.44140625" style="75" customWidth="1"/>
    <col min="9984" max="9984" width="7.88671875" style="75" customWidth="1"/>
    <col min="9985" max="9985" width="18" style="75" customWidth="1"/>
    <col min="9986" max="9986" width="17.21875" style="75" customWidth="1"/>
    <col min="9987" max="9987" width="17.77734375" style="75" customWidth="1"/>
    <col min="9988" max="9989" width="17.5546875" style="75" customWidth="1"/>
    <col min="9990" max="9990" width="1.6640625" style="75" customWidth="1"/>
    <col min="9991" max="9991" width="11" style="75" bestFit="1" customWidth="1"/>
    <col min="9992" max="10236" width="9.21875" style="75"/>
    <col min="10237" max="10237" width="7" style="75" customWidth="1"/>
    <col min="10238" max="10238" width="5.21875" style="75" customWidth="1"/>
    <col min="10239" max="10239" width="35.44140625" style="75" customWidth="1"/>
    <col min="10240" max="10240" width="7.88671875" style="75" customWidth="1"/>
    <col min="10241" max="10241" width="18" style="75" customWidth="1"/>
    <col min="10242" max="10242" width="17.21875" style="75" customWidth="1"/>
    <col min="10243" max="10243" width="17.77734375" style="75" customWidth="1"/>
    <col min="10244" max="10245" width="17.5546875" style="75" customWidth="1"/>
    <col min="10246" max="10246" width="1.6640625" style="75" customWidth="1"/>
    <col min="10247" max="10247" width="11" style="75" bestFit="1" customWidth="1"/>
    <col min="10248" max="10492" width="9.21875" style="75"/>
    <col min="10493" max="10493" width="7" style="75" customWidth="1"/>
    <col min="10494" max="10494" width="5.21875" style="75" customWidth="1"/>
    <col min="10495" max="10495" width="35.44140625" style="75" customWidth="1"/>
    <col min="10496" max="10496" width="7.88671875" style="75" customWidth="1"/>
    <col min="10497" max="10497" width="18" style="75" customWidth="1"/>
    <col min="10498" max="10498" width="17.21875" style="75" customWidth="1"/>
    <col min="10499" max="10499" width="17.77734375" style="75" customWidth="1"/>
    <col min="10500" max="10501" width="17.5546875" style="75" customWidth="1"/>
    <col min="10502" max="10502" width="1.6640625" style="75" customWidth="1"/>
    <col min="10503" max="10503" width="11" style="75" bestFit="1" customWidth="1"/>
    <col min="10504" max="10748" width="9.21875" style="75"/>
    <col min="10749" max="10749" width="7" style="75" customWidth="1"/>
    <col min="10750" max="10750" width="5.21875" style="75" customWidth="1"/>
    <col min="10751" max="10751" width="35.44140625" style="75" customWidth="1"/>
    <col min="10752" max="10752" width="7.88671875" style="75" customWidth="1"/>
    <col min="10753" max="10753" width="18" style="75" customWidth="1"/>
    <col min="10754" max="10754" width="17.21875" style="75" customWidth="1"/>
    <col min="10755" max="10755" width="17.77734375" style="75" customWidth="1"/>
    <col min="10756" max="10757" width="17.5546875" style="75" customWidth="1"/>
    <col min="10758" max="10758" width="1.6640625" style="75" customWidth="1"/>
    <col min="10759" max="10759" width="11" style="75" bestFit="1" customWidth="1"/>
    <col min="10760" max="11004" width="9.21875" style="75"/>
    <col min="11005" max="11005" width="7" style="75" customWidth="1"/>
    <col min="11006" max="11006" width="5.21875" style="75" customWidth="1"/>
    <col min="11007" max="11007" width="35.44140625" style="75" customWidth="1"/>
    <col min="11008" max="11008" width="7.88671875" style="75" customWidth="1"/>
    <col min="11009" max="11009" width="18" style="75" customWidth="1"/>
    <col min="11010" max="11010" width="17.21875" style="75" customWidth="1"/>
    <col min="11011" max="11011" width="17.77734375" style="75" customWidth="1"/>
    <col min="11012" max="11013" width="17.5546875" style="75" customWidth="1"/>
    <col min="11014" max="11014" width="1.6640625" style="75" customWidth="1"/>
    <col min="11015" max="11015" width="11" style="75" bestFit="1" customWidth="1"/>
    <col min="11016" max="11260" width="9.21875" style="75"/>
    <col min="11261" max="11261" width="7" style="75" customWidth="1"/>
    <col min="11262" max="11262" width="5.21875" style="75" customWidth="1"/>
    <col min="11263" max="11263" width="35.44140625" style="75" customWidth="1"/>
    <col min="11264" max="11264" width="7.88671875" style="75" customWidth="1"/>
    <col min="11265" max="11265" width="18" style="75" customWidth="1"/>
    <col min="11266" max="11266" width="17.21875" style="75" customWidth="1"/>
    <col min="11267" max="11267" width="17.77734375" style="75" customWidth="1"/>
    <col min="11268" max="11269" width="17.5546875" style="75" customWidth="1"/>
    <col min="11270" max="11270" width="1.6640625" style="75" customWidth="1"/>
    <col min="11271" max="11271" width="11" style="75" bestFit="1" customWidth="1"/>
    <col min="11272" max="11516" width="9.21875" style="75"/>
    <col min="11517" max="11517" width="7" style="75" customWidth="1"/>
    <col min="11518" max="11518" width="5.21875" style="75" customWidth="1"/>
    <col min="11519" max="11519" width="35.44140625" style="75" customWidth="1"/>
    <col min="11520" max="11520" width="7.88671875" style="75" customWidth="1"/>
    <col min="11521" max="11521" width="18" style="75" customWidth="1"/>
    <col min="11522" max="11522" width="17.21875" style="75" customWidth="1"/>
    <col min="11523" max="11523" width="17.77734375" style="75" customWidth="1"/>
    <col min="11524" max="11525" width="17.5546875" style="75" customWidth="1"/>
    <col min="11526" max="11526" width="1.6640625" style="75" customWidth="1"/>
    <col min="11527" max="11527" width="11" style="75" bestFit="1" customWidth="1"/>
    <col min="11528" max="11772" width="9.21875" style="75"/>
    <col min="11773" max="11773" width="7" style="75" customWidth="1"/>
    <col min="11774" max="11774" width="5.21875" style="75" customWidth="1"/>
    <col min="11775" max="11775" width="35.44140625" style="75" customWidth="1"/>
    <col min="11776" max="11776" width="7.88671875" style="75" customWidth="1"/>
    <col min="11777" max="11777" width="18" style="75" customWidth="1"/>
    <col min="11778" max="11778" width="17.21875" style="75" customWidth="1"/>
    <col min="11779" max="11779" width="17.77734375" style="75" customWidth="1"/>
    <col min="11780" max="11781" width="17.5546875" style="75" customWidth="1"/>
    <col min="11782" max="11782" width="1.6640625" style="75" customWidth="1"/>
    <col min="11783" max="11783" width="11" style="75" bestFit="1" customWidth="1"/>
    <col min="11784" max="12028" width="9.21875" style="75"/>
    <col min="12029" max="12029" width="7" style="75" customWidth="1"/>
    <col min="12030" max="12030" width="5.21875" style="75" customWidth="1"/>
    <col min="12031" max="12031" width="35.44140625" style="75" customWidth="1"/>
    <col min="12032" max="12032" width="7.88671875" style="75" customWidth="1"/>
    <col min="12033" max="12033" width="18" style="75" customWidth="1"/>
    <col min="12034" max="12034" width="17.21875" style="75" customWidth="1"/>
    <col min="12035" max="12035" width="17.77734375" style="75" customWidth="1"/>
    <col min="12036" max="12037" width="17.5546875" style="75" customWidth="1"/>
    <col min="12038" max="12038" width="1.6640625" style="75" customWidth="1"/>
    <col min="12039" max="12039" width="11" style="75" bestFit="1" customWidth="1"/>
    <col min="12040" max="12284" width="9.21875" style="75"/>
    <col min="12285" max="12285" width="7" style="75" customWidth="1"/>
    <col min="12286" max="12286" width="5.21875" style="75" customWidth="1"/>
    <col min="12287" max="12287" width="35.44140625" style="75" customWidth="1"/>
    <col min="12288" max="12288" width="7.88671875" style="75" customWidth="1"/>
    <col min="12289" max="12289" width="18" style="75" customWidth="1"/>
    <col min="12290" max="12290" width="17.21875" style="75" customWidth="1"/>
    <col min="12291" max="12291" width="17.77734375" style="75" customWidth="1"/>
    <col min="12292" max="12293" width="17.5546875" style="75" customWidth="1"/>
    <col min="12294" max="12294" width="1.6640625" style="75" customWidth="1"/>
    <col min="12295" max="12295" width="11" style="75" bestFit="1" customWidth="1"/>
    <col min="12296" max="12540" width="9.21875" style="75"/>
    <col min="12541" max="12541" width="7" style="75" customWidth="1"/>
    <col min="12542" max="12542" width="5.21875" style="75" customWidth="1"/>
    <col min="12543" max="12543" width="35.44140625" style="75" customWidth="1"/>
    <col min="12544" max="12544" width="7.88671875" style="75" customWidth="1"/>
    <col min="12545" max="12545" width="18" style="75" customWidth="1"/>
    <col min="12546" max="12546" width="17.21875" style="75" customWidth="1"/>
    <col min="12547" max="12547" width="17.77734375" style="75" customWidth="1"/>
    <col min="12548" max="12549" width="17.5546875" style="75" customWidth="1"/>
    <col min="12550" max="12550" width="1.6640625" style="75" customWidth="1"/>
    <col min="12551" max="12551" width="11" style="75" bestFit="1" customWidth="1"/>
    <col min="12552" max="12796" width="9.21875" style="75"/>
    <col min="12797" max="12797" width="7" style="75" customWidth="1"/>
    <col min="12798" max="12798" width="5.21875" style="75" customWidth="1"/>
    <col min="12799" max="12799" width="35.44140625" style="75" customWidth="1"/>
    <col min="12800" max="12800" width="7.88671875" style="75" customWidth="1"/>
    <col min="12801" max="12801" width="18" style="75" customWidth="1"/>
    <col min="12802" max="12802" width="17.21875" style="75" customWidth="1"/>
    <col min="12803" max="12803" width="17.77734375" style="75" customWidth="1"/>
    <col min="12804" max="12805" width="17.5546875" style="75" customWidth="1"/>
    <col min="12806" max="12806" width="1.6640625" style="75" customWidth="1"/>
    <col min="12807" max="12807" width="11" style="75" bestFit="1" customWidth="1"/>
    <col min="12808" max="13052" width="9.21875" style="75"/>
    <col min="13053" max="13053" width="7" style="75" customWidth="1"/>
    <col min="13054" max="13054" width="5.21875" style="75" customWidth="1"/>
    <col min="13055" max="13055" width="35.44140625" style="75" customWidth="1"/>
    <col min="13056" max="13056" width="7.88671875" style="75" customWidth="1"/>
    <col min="13057" max="13057" width="18" style="75" customWidth="1"/>
    <col min="13058" max="13058" width="17.21875" style="75" customWidth="1"/>
    <col min="13059" max="13059" width="17.77734375" style="75" customWidth="1"/>
    <col min="13060" max="13061" width="17.5546875" style="75" customWidth="1"/>
    <col min="13062" max="13062" width="1.6640625" style="75" customWidth="1"/>
    <col min="13063" max="13063" width="11" style="75" bestFit="1" customWidth="1"/>
    <col min="13064" max="13308" width="9.21875" style="75"/>
    <col min="13309" max="13309" width="7" style="75" customWidth="1"/>
    <col min="13310" max="13310" width="5.21875" style="75" customWidth="1"/>
    <col min="13311" max="13311" width="35.44140625" style="75" customWidth="1"/>
    <col min="13312" max="13312" width="7.88671875" style="75" customWidth="1"/>
    <col min="13313" max="13313" width="18" style="75" customWidth="1"/>
    <col min="13314" max="13314" width="17.21875" style="75" customWidth="1"/>
    <col min="13315" max="13315" width="17.77734375" style="75" customWidth="1"/>
    <col min="13316" max="13317" width="17.5546875" style="75" customWidth="1"/>
    <col min="13318" max="13318" width="1.6640625" style="75" customWidth="1"/>
    <col min="13319" max="13319" width="11" style="75" bestFit="1" customWidth="1"/>
    <col min="13320" max="13564" width="9.21875" style="75"/>
    <col min="13565" max="13565" width="7" style="75" customWidth="1"/>
    <col min="13566" max="13566" width="5.21875" style="75" customWidth="1"/>
    <col min="13567" max="13567" width="35.44140625" style="75" customWidth="1"/>
    <col min="13568" max="13568" width="7.88671875" style="75" customWidth="1"/>
    <col min="13569" max="13569" width="18" style="75" customWidth="1"/>
    <col min="13570" max="13570" width="17.21875" style="75" customWidth="1"/>
    <col min="13571" max="13571" width="17.77734375" style="75" customWidth="1"/>
    <col min="13572" max="13573" width="17.5546875" style="75" customWidth="1"/>
    <col min="13574" max="13574" width="1.6640625" style="75" customWidth="1"/>
    <col min="13575" max="13575" width="11" style="75" bestFit="1" customWidth="1"/>
    <col min="13576" max="13820" width="9.21875" style="75"/>
    <col min="13821" max="13821" width="7" style="75" customWidth="1"/>
    <col min="13822" max="13822" width="5.21875" style="75" customWidth="1"/>
    <col min="13823" max="13823" width="35.44140625" style="75" customWidth="1"/>
    <col min="13824" max="13824" width="7.88671875" style="75" customWidth="1"/>
    <col min="13825" max="13825" width="18" style="75" customWidth="1"/>
    <col min="13826" max="13826" width="17.21875" style="75" customWidth="1"/>
    <col min="13827" max="13827" width="17.77734375" style="75" customWidth="1"/>
    <col min="13828" max="13829" width="17.5546875" style="75" customWidth="1"/>
    <col min="13830" max="13830" width="1.6640625" style="75" customWidth="1"/>
    <col min="13831" max="13831" width="11" style="75" bestFit="1" customWidth="1"/>
    <col min="13832" max="14076" width="9.21875" style="75"/>
    <col min="14077" max="14077" width="7" style="75" customWidth="1"/>
    <col min="14078" max="14078" width="5.21875" style="75" customWidth="1"/>
    <col min="14079" max="14079" width="35.44140625" style="75" customWidth="1"/>
    <col min="14080" max="14080" width="7.88671875" style="75" customWidth="1"/>
    <col min="14081" max="14081" width="18" style="75" customWidth="1"/>
    <col min="14082" max="14082" width="17.21875" style="75" customWidth="1"/>
    <col min="14083" max="14083" width="17.77734375" style="75" customWidth="1"/>
    <col min="14084" max="14085" width="17.5546875" style="75" customWidth="1"/>
    <col min="14086" max="14086" width="1.6640625" style="75" customWidth="1"/>
    <col min="14087" max="14087" width="11" style="75" bestFit="1" customWidth="1"/>
    <col min="14088" max="14332" width="9.21875" style="75"/>
    <col min="14333" max="14333" width="7" style="75" customWidth="1"/>
    <col min="14334" max="14334" width="5.21875" style="75" customWidth="1"/>
    <col min="14335" max="14335" width="35.44140625" style="75" customWidth="1"/>
    <col min="14336" max="14336" width="7.88671875" style="75" customWidth="1"/>
    <col min="14337" max="14337" width="18" style="75" customWidth="1"/>
    <col min="14338" max="14338" width="17.21875" style="75" customWidth="1"/>
    <col min="14339" max="14339" width="17.77734375" style="75" customWidth="1"/>
    <col min="14340" max="14341" width="17.5546875" style="75" customWidth="1"/>
    <col min="14342" max="14342" width="1.6640625" style="75" customWidth="1"/>
    <col min="14343" max="14343" width="11" style="75" bestFit="1" customWidth="1"/>
    <col min="14344" max="14588" width="9.21875" style="75"/>
    <col min="14589" max="14589" width="7" style="75" customWidth="1"/>
    <col min="14590" max="14590" width="5.21875" style="75" customWidth="1"/>
    <col min="14591" max="14591" width="35.44140625" style="75" customWidth="1"/>
    <col min="14592" max="14592" width="7.88671875" style="75" customWidth="1"/>
    <col min="14593" max="14593" width="18" style="75" customWidth="1"/>
    <col min="14594" max="14594" width="17.21875" style="75" customWidth="1"/>
    <col min="14595" max="14595" width="17.77734375" style="75" customWidth="1"/>
    <col min="14596" max="14597" width="17.5546875" style="75" customWidth="1"/>
    <col min="14598" max="14598" width="1.6640625" style="75" customWidth="1"/>
    <col min="14599" max="14599" width="11" style="75" bestFit="1" customWidth="1"/>
    <col min="14600" max="14844" width="9.21875" style="75"/>
    <col min="14845" max="14845" width="7" style="75" customWidth="1"/>
    <col min="14846" max="14846" width="5.21875" style="75" customWidth="1"/>
    <col min="14847" max="14847" width="35.44140625" style="75" customWidth="1"/>
    <col min="14848" max="14848" width="7.88671875" style="75" customWidth="1"/>
    <col min="14849" max="14849" width="18" style="75" customWidth="1"/>
    <col min="14850" max="14850" width="17.21875" style="75" customWidth="1"/>
    <col min="14851" max="14851" width="17.77734375" style="75" customWidth="1"/>
    <col min="14852" max="14853" width="17.5546875" style="75" customWidth="1"/>
    <col min="14854" max="14854" width="1.6640625" style="75" customWidth="1"/>
    <col min="14855" max="14855" width="11" style="75" bestFit="1" customWidth="1"/>
    <col min="14856" max="15100" width="9.21875" style="75"/>
    <col min="15101" max="15101" width="7" style="75" customWidth="1"/>
    <col min="15102" max="15102" width="5.21875" style="75" customWidth="1"/>
    <col min="15103" max="15103" width="35.44140625" style="75" customWidth="1"/>
    <col min="15104" max="15104" width="7.88671875" style="75" customWidth="1"/>
    <col min="15105" max="15105" width="18" style="75" customWidth="1"/>
    <col min="15106" max="15106" width="17.21875" style="75" customWidth="1"/>
    <col min="15107" max="15107" width="17.77734375" style="75" customWidth="1"/>
    <col min="15108" max="15109" width="17.5546875" style="75" customWidth="1"/>
    <col min="15110" max="15110" width="1.6640625" style="75" customWidth="1"/>
    <col min="15111" max="15111" width="11" style="75" bestFit="1" customWidth="1"/>
    <col min="15112" max="15356" width="9.21875" style="75"/>
    <col min="15357" max="15357" width="7" style="75" customWidth="1"/>
    <col min="15358" max="15358" width="5.21875" style="75" customWidth="1"/>
    <col min="15359" max="15359" width="35.44140625" style="75" customWidth="1"/>
    <col min="15360" max="15360" width="7.88671875" style="75" customWidth="1"/>
    <col min="15361" max="15361" width="18" style="75" customWidth="1"/>
    <col min="15362" max="15362" width="17.21875" style="75" customWidth="1"/>
    <col min="15363" max="15363" width="17.77734375" style="75" customWidth="1"/>
    <col min="15364" max="15365" width="17.5546875" style="75" customWidth="1"/>
    <col min="15366" max="15366" width="1.6640625" style="75" customWidth="1"/>
    <col min="15367" max="15367" width="11" style="75" bestFit="1" customWidth="1"/>
    <col min="15368" max="15612" width="9.21875" style="75"/>
    <col min="15613" max="15613" width="7" style="75" customWidth="1"/>
    <col min="15614" max="15614" width="5.21875" style="75" customWidth="1"/>
    <col min="15615" max="15615" width="35.44140625" style="75" customWidth="1"/>
    <col min="15616" max="15616" width="7.88671875" style="75" customWidth="1"/>
    <col min="15617" max="15617" width="18" style="75" customWidth="1"/>
    <col min="15618" max="15618" width="17.21875" style="75" customWidth="1"/>
    <col min="15619" max="15619" width="17.77734375" style="75" customWidth="1"/>
    <col min="15620" max="15621" width="17.5546875" style="75" customWidth="1"/>
    <col min="15622" max="15622" width="1.6640625" style="75" customWidth="1"/>
    <col min="15623" max="15623" width="11" style="75" bestFit="1" customWidth="1"/>
    <col min="15624" max="15868" width="9.21875" style="75"/>
    <col min="15869" max="15869" width="7" style="75" customWidth="1"/>
    <col min="15870" max="15870" width="5.21875" style="75" customWidth="1"/>
    <col min="15871" max="15871" width="35.44140625" style="75" customWidth="1"/>
    <col min="15872" max="15872" width="7.88671875" style="75" customWidth="1"/>
    <col min="15873" max="15873" width="18" style="75" customWidth="1"/>
    <col min="15874" max="15874" width="17.21875" style="75" customWidth="1"/>
    <col min="15875" max="15875" width="17.77734375" style="75" customWidth="1"/>
    <col min="15876" max="15877" width="17.5546875" style="75" customWidth="1"/>
    <col min="15878" max="15878" width="1.6640625" style="75" customWidth="1"/>
    <col min="15879" max="15879" width="11" style="75" bestFit="1" customWidth="1"/>
    <col min="15880" max="16124" width="9.21875" style="75"/>
    <col min="16125" max="16125" width="7" style="75" customWidth="1"/>
    <col min="16126" max="16126" width="5.21875" style="75" customWidth="1"/>
    <col min="16127" max="16127" width="35.44140625" style="75" customWidth="1"/>
    <col min="16128" max="16128" width="7.88671875" style="75" customWidth="1"/>
    <col min="16129" max="16129" width="18" style="75" customWidth="1"/>
    <col min="16130" max="16130" width="17.21875" style="75" customWidth="1"/>
    <col min="16131" max="16131" width="17.77734375" style="75" customWidth="1"/>
    <col min="16132" max="16133" width="17.5546875" style="75" customWidth="1"/>
    <col min="16134" max="16134" width="1.6640625" style="75" customWidth="1"/>
    <col min="16135" max="16135" width="11" style="75" bestFit="1" customWidth="1"/>
    <col min="16136" max="16384" width="9.21875" style="75"/>
  </cols>
  <sheetData>
    <row r="1" spans="1:7" x14ac:dyDescent="0.3">
      <c r="A1" s="74"/>
    </row>
    <row r="2" spans="1:7" ht="46.2" customHeight="1" x14ac:dyDescent="0.3">
      <c r="A2" s="74"/>
      <c r="B2" s="174" t="s">
        <v>188</v>
      </c>
      <c r="C2" s="174"/>
      <c r="D2" s="174"/>
      <c r="E2" s="174"/>
      <c r="F2" s="174"/>
      <c r="G2" s="174"/>
    </row>
    <row r="3" spans="1:7" ht="17.399999999999999" x14ac:dyDescent="0.3">
      <c r="A3" s="74"/>
      <c r="B3" s="76" t="s">
        <v>133</v>
      </c>
    </row>
    <row r="4" spans="1:7" ht="16.2" thickBot="1" x14ac:dyDescent="0.35">
      <c r="A4" s="74"/>
    </row>
    <row r="5" spans="1:7" ht="16.2" thickTop="1" x14ac:dyDescent="0.3">
      <c r="A5" s="74"/>
      <c r="B5" s="177" t="s">
        <v>134</v>
      </c>
      <c r="C5" s="172" t="s">
        <v>135</v>
      </c>
      <c r="D5" s="77"/>
      <c r="E5" s="172" t="s">
        <v>136</v>
      </c>
      <c r="F5" s="172" t="s">
        <v>185</v>
      </c>
      <c r="G5" s="175" t="s">
        <v>186</v>
      </c>
    </row>
    <row r="6" spans="1:7" x14ac:dyDescent="0.3">
      <c r="A6" s="74"/>
      <c r="B6" s="178"/>
      <c r="C6" s="173"/>
      <c r="D6" s="78" t="s">
        <v>137</v>
      </c>
      <c r="E6" s="173"/>
      <c r="F6" s="173"/>
      <c r="G6" s="176"/>
    </row>
    <row r="7" spans="1:7" ht="16.2" thickBot="1" x14ac:dyDescent="0.35">
      <c r="A7" s="74"/>
      <c r="B7" s="79">
        <v>1</v>
      </c>
      <c r="C7" s="80">
        <v>2</v>
      </c>
      <c r="D7" s="81"/>
      <c r="E7" s="80">
        <v>3</v>
      </c>
      <c r="F7" s="80">
        <v>4</v>
      </c>
      <c r="G7" s="146" t="s">
        <v>187</v>
      </c>
    </row>
    <row r="8" spans="1:7" ht="16.2" thickTop="1" x14ac:dyDescent="0.3">
      <c r="A8" s="74"/>
      <c r="B8" s="82">
        <v>1</v>
      </c>
      <c r="C8" s="83" t="s">
        <v>138</v>
      </c>
      <c r="D8" s="84">
        <v>60</v>
      </c>
      <c r="E8" s="85">
        <v>29400000</v>
      </c>
      <c r="F8" s="85">
        <v>20702055.280000001</v>
      </c>
      <c r="G8" s="145">
        <f>F8/E8</f>
        <v>0.70415154013605441</v>
      </c>
    </row>
    <row r="9" spans="1:7" x14ac:dyDescent="0.3">
      <c r="A9" s="74"/>
      <c r="B9" s="86">
        <v>2</v>
      </c>
      <c r="C9" s="87" t="s">
        <v>139</v>
      </c>
      <c r="D9" s="88">
        <v>61</v>
      </c>
      <c r="E9" s="89">
        <v>745260000</v>
      </c>
      <c r="F9" s="89">
        <v>716674549.72000003</v>
      </c>
      <c r="G9" s="145">
        <f t="shared" ref="G9:G18" si="0">F9/E9</f>
        <v>0.96164365418780029</v>
      </c>
    </row>
    <row r="10" spans="1:7" x14ac:dyDescent="0.3">
      <c r="A10" s="74"/>
      <c r="B10" s="86">
        <v>3</v>
      </c>
      <c r="C10" s="87" t="s">
        <v>140</v>
      </c>
      <c r="D10" s="88">
        <v>62</v>
      </c>
      <c r="E10" s="89">
        <v>4000000</v>
      </c>
      <c r="F10" s="89">
        <v>0</v>
      </c>
      <c r="G10" s="145">
        <f t="shared" si="0"/>
        <v>0</v>
      </c>
    </row>
    <row r="11" spans="1:7" x14ac:dyDescent="0.3">
      <c r="A11" s="74"/>
      <c r="B11" s="86">
        <v>5</v>
      </c>
      <c r="C11" s="87" t="s">
        <v>141</v>
      </c>
      <c r="D11" s="91">
        <v>63</v>
      </c>
      <c r="E11" s="89">
        <v>0</v>
      </c>
      <c r="F11" s="89">
        <v>0</v>
      </c>
      <c r="G11" s="145"/>
    </row>
    <row r="12" spans="1:7" ht="31.2" x14ac:dyDescent="0.3">
      <c r="A12" s="74"/>
      <c r="B12" s="86">
        <v>4</v>
      </c>
      <c r="C12" s="92" t="s">
        <v>142</v>
      </c>
      <c r="D12" s="93">
        <v>64</v>
      </c>
      <c r="E12" s="89">
        <v>55000000</v>
      </c>
      <c r="F12" s="89">
        <v>44989623.439999998</v>
      </c>
      <c r="G12" s="145">
        <f t="shared" si="0"/>
        <v>0.81799315345454537</v>
      </c>
    </row>
    <row r="13" spans="1:7" x14ac:dyDescent="0.3">
      <c r="A13" s="74"/>
      <c r="B13" s="86">
        <v>6</v>
      </c>
      <c r="C13" s="87" t="s">
        <v>143</v>
      </c>
      <c r="D13" s="88">
        <v>65</v>
      </c>
      <c r="E13" s="89">
        <v>10000000</v>
      </c>
      <c r="F13" s="89">
        <v>5432870.3700000001</v>
      </c>
      <c r="G13" s="145">
        <f t="shared" si="0"/>
        <v>0.54328703700000003</v>
      </c>
    </row>
    <row r="14" spans="1:7" x14ac:dyDescent="0.3">
      <c r="A14" s="74"/>
      <c r="B14" s="86">
        <v>7</v>
      </c>
      <c r="C14" s="87" t="s">
        <v>144</v>
      </c>
      <c r="D14" s="91">
        <v>66</v>
      </c>
      <c r="E14" s="89">
        <v>6400000</v>
      </c>
      <c r="F14" s="89">
        <v>8355497.2300000004</v>
      </c>
      <c r="G14" s="145">
        <f t="shared" si="0"/>
        <v>1.3055464421875</v>
      </c>
    </row>
    <row r="15" spans="1:7" x14ac:dyDescent="0.3">
      <c r="A15" s="74"/>
      <c r="B15" s="86">
        <v>8</v>
      </c>
      <c r="C15" s="87" t="s">
        <v>145</v>
      </c>
      <c r="D15" s="88">
        <v>67</v>
      </c>
      <c r="E15" s="89">
        <v>16000000</v>
      </c>
      <c r="F15" s="89">
        <v>12474523.609999999</v>
      </c>
      <c r="G15" s="145">
        <f t="shared" si="0"/>
        <v>0.77965772562499991</v>
      </c>
    </row>
    <row r="16" spans="1:7" x14ac:dyDescent="0.3">
      <c r="A16" s="74"/>
      <c r="B16" s="86">
        <v>9</v>
      </c>
      <c r="C16" s="87" t="s">
        <v>146</v>
      </c>
      <c r="D16" s="91">
        <v>67</v>
      </c>
      <c r="E16" s="95">
        <v>100000</v>
      </c>
      <c r="F16" s="95">
        <v>0</v>
      </c>
      <c r="G16" s="145">
        <f t="shared" si="0"/>
        <v>0</v>
      </c>
    </row>
    <row r="17" spans="1:7" ht="31.8" thickBot="1" x14ac:dyDescent="0.35">
      <c r="A17" s="74"/>
      <c r="B17" s="86">
        <v>10</v>
      </c>
      <c r="C17" s="92" t="s">
        <v>147</v>
      </c>
      <c r="D17" s="96">
        <v>68</v>
      </c>
      <c r="E17" s="90"/>
      <c r="F17" s="90"/>
      <c r="G17" s="164"/>
    </row>
    <row r="18" spans="1:7" ht="18.600000000000001" thickTop="1" thickBot="1" x14ac:dyDescent="0.35">
      <c r="A18" s="74"/>
      <c r="B18" s="97"/>
      <c r="C18" s="98" t="s">
        <v>148</v>
      </c>
      <c r="D18" s="99"/>
      <c r="E18" s="100">
        <f>SUM(E8:E17)</f>
        <v>866160000</v>
      </c>
      <c r="F18" s="100">
        <f>SUM(F8:F17)</f>
        <v>808629119.6500001</v>
      </c>
      <c r="G18" s="165">
        <f t="shared" si="0"/>
        <v>0.93357938446707311</v>
      </c>
    </row>
    <row r="19" spans="1:7" ht="16.2" thickTop="1" x14ac:dyDescent="0.3">
      <c r="A19" s="74"/>
      <c r="C19" s="75" t="s">
        <v>18</v>
      </c>
    </row>
    <row r="20" spans="1:7" ht="16.2" thickBot="1" x14ac:dyDescent="0.35">
      <c r="A20" s="74"/>
      <c r="E20" s="75" t="s">
        <v>18</v>
      </c>
      <c r="F20" s="75" t="s">
        <v>18</v>
      </c>
    </row>
    <row r="21" spans="1:7" ht="16.2" thickTop="1" x14ac:dyDescent="0.3">
      <c r="A21" s="74"/>
      <c r="B21" s="158" t="s">
        <v>149</v>
      </c>
      <c r="C21" s="159" t="s">
        <v>150</v>
      </c>
      <c r="D21" s="160"/>
      <c r="E21" s="101"/>
      <c r="F21" s="101"/>
      <c r="G21" s="148" t="s">
        <v>186</v>
      </c>
    </row>
    <row r="22" spans="1:7" ht="16.2" thickBot="1" x14ac:dyDescent="0.35">
      <c r="A22" s="74"/>
      <c r="B22" s="102"/>
      <c r="C22" s="103" t="s">
        <v>151</v>
      </c>
      <c r="D22" s="104"/>
      <c r="E22" s="161">
        <v>44102987.549999997</v>
      </c>
      <c r="F22" s="161">
        <v>42087442</v>
      </c>
      <c r="G22" s="147">
        <f>F22/E22</f>
        <v>0.95429911527614875</v>
      </c>
    </row>
    <row r="23" spans="1:7" ht="16.2" thickTop="1" x14ac:dyDescent="0.3">
      <c r="A23" s="74"/>
    </row>
    <row r="24" spans="1:7" x14ac:dyDescent="0.3">
      <c r="A24" s="74"/>
    </row>
    <row r="26" spans="1:7" x14ac:dyDescent="0.3">
      <c r="A26" s="105"/>
    </row>
    <row r="27" spans="1:7" x14ac:dyDescent="0.3">
      <c r="E27" s="94"/>
      <c r="F27" s="94"/>
    </row>
  </sheetData>
  <mergeCells count="6">
    <mergeCell ref="E5:E6"/>
    <mergeCell ref="F5:F6"/>
    <mergeCell ref="B2:G2"/>
    <mergeCell ref="G5:G6"/>
    <mergeCell ref="B5:B6"/>
    <mergeCell ref="C5:C6"/>
  </mergeCells>
  <pageMargins left="0" right="0" top="0" bottom="0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F5C07A-97D6-4798-AEB5-F2DC003FB90F}">
  <dimension ref="A1:G40"/>
  <sheetViews>
    <sheetView topLeftCell="A34" workbookViewId="0">
      <selection activeCell="K23" sqref="K23"/>
    </sheetView>
  </sheetViews>
  <sheetFormatPr defaultColWidth="8.88671875" defaultRowHeight="13.2" x14ac:dyDescent="0.25"/>
  <cols>
    <col min="1" max="1" width="3.33203125" customWidth="1"/>
    <col min="2" max="2" width="5" customWidth="1"/>
    <col min="3" max="3" width="34.109375" customWidth="1"/>
    <col min="4" max="4" width="6.6640625" style="135" customWidth="1"/>
    <col min="5" max="6" width="18.6640625" customWidth="1"/>
    <col min="7" max="7" width="12" customWidth="1"/>
    <col min="8" max="8" width="3.6640625" customWidth="1"/>
    <col min="243" max="243" width="5.21875" customWidth="1"/>
    <col min="244" max="244" width="5" customWidth="1"/>
    <col min="245" max="245" width="34.109375" customWidth="1"/>
    <col min="246" max="246" width="6.6640625" customWidth="1"/>
    <col min="247" max="247" width="19.33203125" customWidth="1"/>
    <col min="248" max="248" width="18.109375" customWidth="1"/>
    <col min="249" max="249" width="18" customWidth="1"/>
    <col min="250" max="250" width="18.44140625" customWidth="1"/>
    <col min="251" max="251" width="18.6640625" customWidth="1"/>
    <col min="252" max="252" width="18.44140625" customWidth="1"/>
    <col min="499" max="499" width="5.21875" customWidth="1"/>
    <col min="500" max="500" width="5" customWidth="1"/>
    <col min="501" max="501" width="34.109375" customWidth="1"/>
    <col min="502" max="502" width="6.6640625" customWidth="1"/>
    <col min="503" max="503" width="19.33203125" customWidth="1"/>
    <col min="504" max="504" width="18.109375" customWidth="1"/>
    <col min="505" max="505" width="18" customWidth="1"/>
    <col min="506" max="506" width="18.44140625" customWidth="1"/>
    <col min="507" max="507" width="18.6640625" customWidth="1"/>
    <col min="508" max="508" width="18.44140625" customWidth="1"/>
    <col min="755" max="755" width="5.21875" customWidth="1"/>
    <col min="756" max="756" width="5" customWidth="1"/>
    <col min="757" max="757" width="34.109375" customWidth="1"/>
    <col min="758" max="758" width="6.6640625" customWidth="1"/>
    <col min="759" max="759" width="19.33203125" customWidth="1"/>
    <col min="760" max="760" width="18.109375" customWidth="1"/>
    <col min="761" max="761" width="18" customWidth="1"/>
    <col min="762" max="762" width="18.44140625" customWidth="1"/>
    <col min="763" max="763" width="18.6640625" customWidth="1"/>
    <col min="764" max="764" width="18.44140625" customWidth="1"/>
    <col min="1011" max="1011" width="5.21875" customWidth="1"/>
    <col min="1012" max="1012" width="5" customWidth="1"/>
    <col min="1013" max="1013" width="34.109375" customWidth="1"/>
    <col min="1014" max="1014" width="6.6640625" customWidth="1"/>
    <col min="1015" max="1015" width="19.33203125" customWidth="1"/>
    <col min="1016" max="1016" width="18.109375" customWidth="1"/>
    <col min="1017" max="1017" width="18" customWidth="1"/>
    <col min="1018" max="1018" width="18.44140625" customWidth="1"/>
    <col min="1019" max="1019" width="18.6640625" customWidth="1"/>
    <col min="1020" max="1020" width="18.44140625" customWidth="1"/>
    <col min="1267" max="1267" width="5.21875" customWidth="1"/>
    <col min="1268" max="1268" width="5" customWidth="1"/>
    <col min="1269" max="1269" width="34.109375" customWidth="1"/>
    <col min="1270" max="1270" width="6.6640625" customWidth="1"/>
    <col min="1271" max="1271" width="19.33203125" customWidth="1"/>
    <col min="1272" max="1272" width="18.109375" customWidth="1"/>
    <col min="1273" max="1273" width="18" customWidth="1"/>
    <col min="1274" max="1274" width="18.44140625" customWidth="1"/>
    <col min="1275" max="1275" width="18.6640625" customWidth="1"/>
    <col min="1276" max="1276" width="18.44140625" customWidth="1"/>
    <col min="1523" max="1523" width="5.21875" customWidth="1"/>
    <col min="1524" max="1524" width="5" customWidth="1"/>
    <col min="1525" max="1525" width="34.109375" customWidth="1"/>
    <col min="1526" max="1526" width="6.6640625" customWidth="1"/>
    <col min="1527" max="1527" width="19.33203125" customWidth="1"/>
    <col min="1528" max="1528" width="18.109375" customWidth="1"/>
    <col min="1529" max="1529" width="18" customWidth="1"/>
    <col min="1530" max="1530" width="18.44140625" customWidth="1"/>
    <col min="1531" max="1531" width="18.6640625" customWidth="1"/>
    <col min="1532" max="1532" width="18.44140625" customWidth="1"/>
    <col min="1779" max="1779" width="5.21875" customWidth="1"/>
    <col min="1780" max="1780" width="5" customWidth="1"/>
    <col min="1781" max="1781" width="34.109375" customWidth="1"/>
    <col min="1782" max="1782" width="6.6640625" customWidth="1"/>
    <col min="1783" max="1783" width="19.33203125" customWidth="1"/>
    <col min="1784" max="1784" width="18.109375" customWidth="1"/>
    <col min="1785" max="1785" width="18" customWidth="1"/>
    <col min="1786" max="1786" width="18.44140625" customWidth="1"/>
    <col min="1787" max="1787" width="18.6640625" customWidth="1"/>
    <col min="1788" max="1788" width="18.44140625" customWidth="1"/>
    <col min="2035" max="2035" width="5.21875" customWidth="1"/>
    <col min="2036" max="2036" width="5" customWidth="1"/>
    <col min="2037" max="2037" width="34.109375" customWidth="1"/>
    <col min="2038" max="2038" width="6.6640625" customWidth="1"/>
    <col min="2039" max="2039" width="19.33203125" customWidth="1"/>
    <col min="2040" max="2040" width="18.109375" customWidth="1"/>
    <col min="2041" max="2041" width="18" customWidth="1"/>
    <col min="2042" max="2042" width="18.44140625" customWidth="1"/>
    <col min="2043" max="2043" width="18.6640625" customWidth="1"/>
    <col min="2044" max="2044" width="18.44140625" customWidth="1"/>
    <col min="2291" max="2291" width="5.21875" customWidth="1"/>
    <col min="2292" max="2292" width="5" customWidth="1"/>
    <col min="2293" max="2293" width="34.109375" customWidth="1"/>
    <col min="2294" max="2294" width="6.6640625" customWidth="1"/>
    <col min="2295" max="2295" width="19.33203125" customWidth="1"/>
    <col min="2296" max="2296" width="18.109375" customWidth="1"/>
    <col min="2297" max="2297" width="18" customWidth="1"/>
    <col min="2298" max="2298" width="18.44140625" customWidth="1"/>
    <col min="2299" max="2299" width="18.6640625" customWidth="1"/>
    <col min="2300" max="2300" width="18.44140625" customWidth="1"/>
    <col min="2547" max="2547" width="5.21875" customWidth="1"/>
    <col min="2548" max="2548" width="5" customWidth="1"/>
    <col min="2549" max="2549" width="34.109375" customWidth="1"/>
    <col min="2550" max="2550" width="6.6640625" customWidth="1"/>
    <col min="2551" max="2551" width="19.33203125" customWidth="1"/>
    <col min="2552" max="2552" width="18.109375" customWidth="1"/>
    <col min="2553" max="2553" width="18" customWidth="1"/>
    <col min="2554" max="2554" width="18.44140625" customWidth="1"/>
    <col min="2555" max="2555" width="18.6640625" customWidth="1"/>
    <col min="2556" max="2556" width="18.44140625" customWidth="1"/>
    <col min="2803" max="2803" width="5.21875" customWidth="1"/>
    <col min="2804" max="2804" width="5" customWidth="1"/>
    <col min="2805" max="2805" width="34.109375" customWidth="1"/>
    <col min="2806" max="2806" width="6.6640625" customWidth="1"/>
    <col min="2807" max="2807" width="19.33203125" customWidth="1"/>
    <col min="2808" max="2808" width="18.109375" customWidth="1"/>
    <col min="2809" max="2809" width="18" customWidth="1"/>
    <col min="2810" max="2810" width="18.44140625" customWidth="1"/>
    <col min="2811" max="2811" width="18.6640625" customWidth="1"/>
    <col min="2812" max="2812" width="18.44140625" customWidth="1"/>
    <col min="3059" max="3059" width="5.21875" customWidth="1"/>
    <col min="3060" max="3060" width="5" customWidth="1"/>
    <col min="3061" max="3061" width="34.109375" customWidth="1"/>
    <col min="3062" max="3062" width="6.6640625" customWidth="1"/>
    <col min="3063" max="3063" width="19.33203125" customWidth="1"/>
    <col min="3064" max="3064" width="18.109375" customWidth="1"/>
    <col min="3065" max="3065" width="18" customWidth="1"/>
    <col min="3066" max="3066" width="18.44140625" customWidth="1"/>
    <col min="3067" max="3067" width="18.6640625" customWidth="1"/>
    <col min="3068" max="3068" width="18.44140625" customWidth="1"/>
    <col min="3315" max="3315" width="5.21875" customWidth="1"/>
    <col min="3316" max="3316" width="5" customWidth="1"/>
    <col min="3317" max="3317" width="34.109375" customWidth="1"/>
    <col min="3318" max="3318" width="6.6640625" customWidth="1"/>
    <col min="3319" max="3319" width="19.33203125" customWidth="1"/>
    <col min="3320" max="3320" width="18.109375" customWidth="1"/>
    <col min="3321" max="3321" width="18" customWidth="1"/>
    <col min="3322" max="3322" width="18.44140625" customWidth="1"/>
    <col min="3323" max="3323" width="18.6640625" customWidth="1"/>
    <col min="3324" max="3324" width="18.44140625" customWidth="1"/>
    <col min="3571" max="3571" width="5.21875" customWidth="1"/>
    <col min="3572" max="3572" width="5" customWidth="1"/>
    <col min="3573" max="3573" width="34.109375" customWidth="1"/>
    <col min="3574" max="3574" width="6.6640625" customWidth="1"/>
    <col min="3575" max="3575" width="19.33203125" customWidth="1"/>
    <col min="3576" max="3576" width="18.109375" customWidth="1"/>
    <col min="3577" max="3577" width="18" customWidth="1"/>
    <col min="3578" max="3578" width="18.44140625" customWidth="1"/>
    <col min="3579" max="3579" width="18.6640625" customWidth="1"/>
    <col min="3580" max="3580" width="18.44140625" customWidth="1"/>
    <col min="3827" max="3827" width="5.21875" customWidth="1"/>
    <col min="3828" max="3828" width="5" customWidth="1"/>
    <col min="3829" max="3829" width="34.109375" customWidth="1"/>
    <col min="3830" max="3830" width="6.6640625" customWidth="1"/>
    <col min="3831" max="3831" width="19.33203125" customWidth="1"/>
    <col min="3832" max="3832" width="18.109375" customWidth="1"/>
    <col min="3833" max="3833" width="18" customWidth="1"/>
    <col min="3834" max="3834" width="18.44140625" customWidth="1"/>
    <col min="3835" max="3835" width="18.6640625" customWidth="1"/>
    <col min="3836" max="3836" width="18.44140625" customWidth="1"/>
    <col min="4083" max="4083" width="5.21875" customWidth="1"/>
    <col min="4084" max="4084" width="5" customWidth="1"/>
    <col min="4085" max="4085" width="34.109375" customWidth="1"/>
    <col min="4086" max="4086" width="6.6640625" customWidth="1"/>
    <col min="4087" max="4087" width="19.33203125" customWidth="1"/>
    <col min="4088" max="4088" width="18.109375" customWidth="1"/>
    <col min="4089" max="4089" width="18" customWidth="1"/>
    <col min="4090" max="4090" width="18.44140625" customWidth="1"/>
    <col min="4091" max="4091" width="18.6640625" customWidth="1"/>
    <col min="4092" max="4092" width="18.44140625" customWidth="1"/>
    <col min="4339" max="4339" width="5.21875" customWidth="1"/>
    <col min="4340" max="4340" width="5" customWidth="1"/>
    <col min="4341" max="4341" width="34.109375" customWidth="1"/>
    <col min="4342" max="4342" width="6.6640625" customWidth="1"/>
    <col min="4343" max="4343" width="19.33203125" customWidth="1"/>
    <col min="4344" max="4344" width="18.109375" customWidth="1"/>
    <col min="4345" max="4345" width="18" customWidth="1"/>
    <col min="4346" max="4346" width="18.44140625" customWidth="1"/>
    <col min="4347" max="4347" width="18.6640625" customWidth="1"/>
    <col min="4348" max="4348" width="18.44140625" customWidth="1"/>
    <col min="4595" max="4595" width="5.21875" customWidth="1"/>
    <col min="4596" max="4596" width="5" customWidth="1"/>
    <col min="4597" max="4597" width="34.109375" customWidth="1"/>
    <col min="4598" max="4598" width="6.6640625" customWidth="1"/>
    <col min="4599" max="4599" width="19.33203125" customWidth="1"/>
    <col min="4600" max="4600" width="18.109375" customWidth="1"/>
    <col min="4601" max="4601" width="18" customWidth="1"/>
    <col min="4602" max="4602" width="18.44140625" customWidth="1"/>
    <col min="4603" max="4603" width="18.6640625" customWidth="1"/>
    <col min="4604" max="4604" width="18.44140625" customWidth="1"/>
    <col min="4851" max="4851" width="5.21875" customWidth="1"/>
    <col min="4852" max="4852" width="5" customWidth="1"/>
    <col min="4853" max="4853" width="34.109375" customWidth="1"/>
    <col min="4854" max="4854" width="6.6640625" customWidth="1"/>
    <col min="4855" max="4855" width="19.33203125" customWidth="1"/>
    <col min="4856" max="4856" width="18.109375" customWidth="1"/>
    <col min="4857" max="4857" width="18" customWidth="1"/>
    <col min="4858" max="4858" width="18.44140625" customWidth="1"/>
    <col min="4859" max="4859" width="18.6640625" customWidth="1"/>
    <col min="4860" max="4860" width="18.44140625" customWidth="1"/>
    <col min="5107" max="5107" width="5.21875" customWidth="1"/>
    <col min="5108" max="5108" width="5" customWidth="1"/>
    <col min="5109" max="5109" width="34.109375" customWidth="1"/>
    <col min="5110" max="5110" width="6.6640625" customWidth="1"/>
    <col min="5111" max="5111" width="19.33203125" customWidth="1"/>
    <col min="5112" max="5112" width="18.109375" customWidth="1"/>
    <col min="5113" max="5113" width="18" customWidth="1"/>
    <col min="5114" max="5114" width="18.44140625" customWidth="1"/>
    <col min="5115" max="5115" width="18.6640625" customWidth="1"/>
    <col min="5116" max="5116" width="18.44140625" customWidth="1"/>
    <col min="5363" max="5363" width="5.21875" customWidth="1"/>
    <col min="5364" max="5364" width="5" customWidth="1"/>
    <col min="5365" max="5365" width="34.109375" customWidth="1"/>
    <col min="5366" max="5366" width="6.6640625" customWidth="1"/>
    <col min="5367" max="5367" width="19.33203125" customWidth="1"/>
    <col min="5368" max="5368" width="18.109375" customWidth="1"/>
    <col min="5369" max="5369" width="18" customWidth="1"/>
    <col min="5370" max="5370" width="18.44140625" customWidth="1"/>
    <col min="5371" max="5371" width="18.6640625" customWidth="1"/>
    <col min="5372" max="5372" width="18.44140625" customWidth="1"/>
    <col min="5619" max="5619" width="5.21875" customWidth="1"/>
    <col min="5620" max="5620" width="5" customWidth="1"/>
    <col min="5621" max="5621" width="34.109375" customWidth="1"/>
    <col min="5622" max="5622" width="6.6640625" customWidth="1"/>
    <col min="5623" max="5623" width="19.33203125" customWidth="1"/>
    <col min="5624" max="5624" width="18.109375" customWidth="1"/>
    <col min="5625" max="5625" width="18" customWidth="1"/>
    <col min="5626" max="5626" width="18.44140625" customWidth="1"/>
    <col min="5627" max="5627" width="18.6640625" customWidth="1"/>
    <col min="5628" max="5628" width="18.44140625" customWidth="1"/>
    <col min="5875" max="5875" width="5.21875" customWidth="1"/>
    <col min="5876" max="5876" width="5" customWidth="1"/>
    <col min="5877" max="5877" width="34.109375" customWidth="1"/>
    <col min="5878" max="5878" width="6.6640625" customWidth="1"/>
    <col min="5879" max="5879" width="19.33203125" customWidth="1"/>
    <col min="5880" max="5880" width="18.109375" customWidth="1"/>
    <col min="5881" max="5881" width="18" customWidth="1"/>
    <col min="5882" max="5882" width="18.44140625" customWidth="1"/>
    <col min="5883" max="5883" width="18.6640625" customWidth="1"/>
    <col min="5884" max="5884" width="18.44140625" customWidth="1"/>
    <col min="6131" max="6131" width="5.21875" customWidth="1"/>
    <col min="6132" max="6132" width="5" customWidth="1"/>
    <col min="6133" max="6133" width="34.109375" customWidth="1"/>
    <col min="6134" max="6134" width="6.6640625" customWidth="1"/>
    <col min="6135" max="6135" width="19.33203125" customWidth="1"/>
    <col min="6136" max="6136" width="18.109375" customWidth="1"/>
    <col min="6137" max="6137" width="18" customWidth="1"/>
    <col min="6138" max="6138" width="18.44140625" customWidth="1"/>
    <col min="6139" max="6139" width="18.6640625" customWidth="1"/>
    <col min="6140" max="6140" width="18.44140625" customWidth="1"/>
    <col min="6387" max="6387" width="5.21875" customWidth="1"/>
    <col min="6388" max="6388" width="5" customWidth="1"/>
    <col min="6389" max="6389" width="34.109375" customWidth="1"/>
    <col min="6390" max="6390" width="6.6640625" customWidth="1"/>
    <col min="6391" max="6391" width="19.33203125" customWidth="1"/>
    <col min="6392" max="6392" width="18.109375" customWidth="1"/>
    <col min="6393" max="6393" width="18" customWidth="1"/>
    <col min="6394" max="6394" width="18.44140625" customWidth="1"/>
    <col min="6395" max="6395" width="18.6640625" customWidth="1"/>
    <col min="6396" max="6396" width="18.44140625" customWidth="1"/>
    <col min="6643" max="6643" width="5.21875" customWidth="1"/>
    <col min="6644" max="6644" width="5" customWidth="1"/>
    <col min="6645" max="6645" width="34.109375" customWidth="1"/>
    <col min="6646" max="6646" width="6.6640625" customWidth="1"/>
    <col min="6647" max="6647" width="19.33203125" customWidth="1"/>
    <col min="6648" max="6648" width="18.109375" customWidth="1"/>
    <col min="6649" max="6649" width="18" customWidth="1"/>
    <col min="6650" max="6650" width="18.44140625" customWidth="1"/>
    <col min="6651" max="6651" width="18.6640625" customWidth="1"/>
    <col min="6652" max="6652" width="18.44140625" customWidth="1"/>
    <col min="6899" max="6899" width="5.21875" customWidth="1"/>
    <col min="6900" max="6900" width="5" customWidth="1"/>
    <col min="6901" max="6901" width="34.109375" customWidth="1"/>
    <col min="6902" max="6902" width="6.6640625" customWidth="1"/>
    <col min="6903" max="6903" width="19.33203125" customWidth="1"/>
    <col min="6904" max="6904" width="18.109375" customWidth="1"/>
    <col min="6905" max="6905" width="18" customWidth="1"/>
    <col min="6906" max="6906" width="18.44140625" customWidth="1"/>
    <col min="6907" max="6907" width="18.6640625" customWidth="1"/>
    <col min="6908" max="6908" width="18.44140625" customWidth="1"/>
    <col min="7155" max="7155" width="5.21875" customWidth="1"/>
    <col min="7156" max="7156" width="5" customWidth="1"/>
    <col min="7157" max="7157" width="34.109375" customWidth="1"/>
    <col min="7158" max="7158" width="6.6640625" customWidth="1"/>
    <col min="7159" max="7159" width="19.33203125" customWidth="1"/>
    <col min="7160" max="7160" width="18.109375" customWidth="1"/>
    <col min="7161" max="7161" width="18" customWidth="1"/>
    <col min="7162" max="7162" width="18.44140625" customWidth="1"/>
    <col min="7163" max="7163" width="18.6640625" customWidth="1"/>
    <col min="7164" max="7164" width="18.44140625" customWidth="1"/>
    <col min="7411" max="7411" width="5.21875" customWidth="1"/>
    <col min="7412" max="7412" width="5" customWidth="1"/>
    <col min="7413" max="7413" width="34.109375" customWidth="1"/>
    <col min="7414" max="7414" width="6.6640625" customWidth="1"/>
    <col min="7415" max="7415" width="19.33203125" customWidth="1"/>
    <col min="7416" max="7416" width="18.109375" customWidth="1"/>
    <col min="7417" max="7417" width="18" customWidth="1"/>
    <col min="7418" max="7418" width="18.44140625" customWidth="1"/>
    <col min="7419" max="7419" width="18.6640625" customWidth="1"/>
    <col min="7420" max="7420" width="18.44140625" customWidth="1"/>
    <col min="7667" max="7667" width="5.21875" customWidth="1"/>
    <col min="7668" max="7668" width="5" customWidth="1"/>
    <col min="7669" max="7669" width="34.109375" customWidth="1"/>
    <col min="7670" max="7670" width="6.6640625" customWidth="1"/>
    <col min="7671" max="7671" width="19.33203125" customWidth="1"/>
    <col min="7672" max="7672" width="18.109375" customWidth="1"/>
    <col min="7673" max="7673" width="18" customWidth="1"/>
    <col min="7674" max="7674" width="18.44140625" customWidth="1"/>
    <col min="7675" max="7675" width="18.6640625" customWidth="1"/>
    <col min="7676" max="7676" width="18.44140625" customWidth="1"/>
    <col min="7923" max="7923" width="5.21875" customWidth="1"/>
    <col min="7924" max="7924" width="5" customWidth="1"/>
    <col min="7925" max="7925" width="34.109375" customWidth="1"/>
    <col min="7926" max="7926" width="6.6640625" customWidth="1"/>
    <col min="7927" max="7927" width="19.33203125" customWidth="1"/>
    <col min="7928" max="7928" width="18.109375" customWidth="1"/>
    <col min="7929" max="7929" width="18" customWidth="1"/>
    <col min="7930" max="7930" width="18.44140625" customWidth="1"/>
    <col min="7931" max="7931" width="18.6640625" customWidth="1"/>
    <col min="7932" max="7932" width="18.44140625" customWidth="1"/>
    <col min="8179" max="8179" width="5.21875" customWidth="1"/>
    <col min="8180" max="8180" width="5" customWidth="1"/>
    <col min="8181" max="8181" width="34.109375" customWidth="1"/>
    <col min="8182" max="8182" width="6.6640625" customWidth="1"/>
    <col min="8183" max="8183" width="19.33203125" customWidth="1"/>
    <col min="8184" max="8184" width="18.109375" customWidth="1"/>
    <col min="8185" max="8185" width="18" customWidth="1"/>
    <col min="8186" max="8186" width="18.44140625" customWidth="1"/>
    <col min="8187" max="8187" width="18.6640625" customWidth="1"/>
    <col min="8188" max="8188" width="18.44140625" customWidth="1"/>
    <col min="8435" max="8435" width="5.21875" customWidth="1"/>
    <col min="8436" max="8436" width="5" customWidth="1"/>
    <col min="8437" max="8437" width="34.109375" customWidth="1"/>
    <col min="8438" max="8438" width="6.6640625" customWidth="1"/>
    <col min="8439" max="8439" width="19.33203125" customWidth="1"/>
    <col min="8440" max="8440" width="18.109375" customWidth="1"/>
    <col min="8441" max="8441" width="18" customWidth="1"/>
    <col min="8442" max="8442" width="18.44140625" customWidth="1"/>
    <col min="8443" max="8443" width="18.6640625" customWidth="1"/>
    <col min="8444" max="8444" width="18.44140625" customWidth="1"/>
    <col min="8691" max="8691" width="5.21875" customWidth="1"/>
    <col min="8692" max="8692" width="5" customWidth="1"/>
    <col min="8693" max="8693" width="34.109375" customWidth="1"/>
    <col min="8694" max="8694" width="6.6640625" customWidth="1"/>
    <col min="8695" max="8695" width="19.33203125" customWidth="1"/>
    <col min="8696" max="8696" width="18.109375" customWidth="1"/>
    <col min="8697" max="8697" width="18" customWidth="1"/>
    <col min="8698" max="8698" width="18.44140625" customWidth="1"/>
    <col min="8699" max="8699" width="18.6640625" customWidth="1"/>
    <col min="8700" max="8700" width="18.44140625" customWidth="1"/>
    <col min="8947" max="8947" width="5.21875" customWidth="1"/>
    <col min="8948" max="8948" width="5" customWidth="1"/>
    <col min="8949" max="8949" width="34.109375" customWidth="1"/>
    <col min="8950" max="8950" width="6.6640625" customWidth="1"/>
    <col min="8951" max="8951" width="19.33203125" customWidth="1"/>
    <col min="8952" max="8952" width="18.109375" customWidth="1"/>
    <col min="8953" max="8953" width="18" customWidth="1"/>
    <col min="8954" max="8954" width="18.44140625" customWidth="1"/>
    <col min="8955" max="8955" width="18.6640625" customWidth="1"/>
    <col min="8956" max="8956" width="18.44140625" customWidth="1"/>
    <col min="9203" max="9203" width="5.21875" customWidth="1"/>
    <col min="9204" max="9204" width="5" customWidth="1"/>
    <col min="9205" max="9205" width="34.109375" customWidth="1"/>
    <col min="9206" max="9206" width="6.6640625" customWidth="1"/>
    <col min="9207" max="9207" width="19.33203125" customWidth="1"/>
    <col min="9208" max="9208" width="18.109375" customWidth="1"/>
    <col min="9209" max="9209" width="18" customWidth="1"/>
    <col min="9210" max="9210" width="18.44140625" customWidth="1"/>
    <col min="9211" max="9211" width="18.6640625" customWidth="1"/>
    <col min="9212" max="9212" width="18.44140625" customWidth="1"/>
    <col min="9459" max="9459" width="5.21875" customWidth="1"/>
    <col min="9460" max="9460" width="5" customWidth="1"/>
    <col min="9461" max="9461" width="34.109375" customWidth="1"/>
    <col min="9462" max="9462" width="6.6640625" customWidth="1"/>
    <col min="9463" max="9463" width="19.33203125" customWidth="1"/>
    <col min="9464" max="9464" width="18.109375" customWidth="1"/>
    <col min="9465" max="9465" width="18" customWidth="1"/>
    <col min="9466" max="9466" width="18.44140625" customWidth="1"/>
    <col min="9467" max="9467" width="18.6640625" customWidth="1"/>
    <col min="9468" max="9468" width="18.44140625" customWidth="1"/>
    <col min="9715" max="9715" width="5.21875" customWidth="1"/>
    <col min="9716" max="9716" width="5" customWidth="1"/>
    <col min="9717" max="9717" width="34.109375" customWidth="1"/>
    <col min="9718" max="9718" width="6.6640625" customWidth="1"/>
    <col min="9719" max="9719" width="19.33203125" customWidth="1"/>
    <col min="9720" max="9720" width="18.109375" customWidth="1"/>
    <col min="9721" max="9721" width="18" customWidth="1"/>
    <col min="9722" max="9722" width="18.44140625" customWidth="1"/>
    <col min="9723" max="9723" width="18.6640625" customWidth="1"/>
    <col min="9724" max="9724" width="18.44140625" customWidth="1"/>
    <col min="9971" max="9971" width="5.21875" customWidth="1"/>
    <col min="9972" max="9972" width="5" customWidth="1"/>
    <col min="9973" max="9973" width="34.109375" customWidth="1"/>
    <col min="9974" max="9974" width="6.6640625" customWidth="1"/>
    <col min="9975" max="9975" width="19.33203125" customWidth="1"/>
    <col min="9976" max="9976" width="18.109375" customWidth="1"/>
    <col min="9977" max="9977" width="18" customWidth="1"/>
    <col min="9978" max="9978" width="18.44140625" customWidth="1"/>
    <col min="9979" max="9979" width="18.6640625" customWidth="1"/>
    <col min="9980" max="9980" width="18.44140625" customWidth="1"/>
    <col min="10227" max="10227" width="5.21875" customWidth="1"/>
    <col min="10228" max="10228" width="5" customWidth="1"/>
    <col min="10229" max="10229" width="34.109375" customWidth="1"/>
    <col min="10230" max="10230" width="6.6640625" customWidth="1"/>
    <col min="10231" max="10231" width="19.33203125" customWidth="1"/>
    <col min="10232" max="10232" width="18.109375" customWidth="1"/>
    <col min="10233" max="10233" width="18" customWidth="1"/>
    <col min="10234" max="10234" width="18.44140625" customWidth="1"/>
    <col min="10235" max="10235" width="18.6640625" customWidth="1"/>
    <col min="10236" max="10236" width="18.44140625" customWidth="1"/>
    <col min="10483" max="10483" width="5.21875" customWidth="1"/>
    <col min="10484" max="10484" width="5" customWidth="1"/>
    <col min="10485" max="10485" width="34.109375" customWidth="1"/>
    <col min="10486" max="10486" width="6.6640625" customWidth="1"/>
    <col min="10487" max="10487" width="19.33203125" customWidth="1"/>
    <col min="10488" max="10488" width="18.109375" customWidth="1"/>
    <col min="10489" max="10489" width="18" customWidth="1"/>
    <col min="10490" max="10490" width="18.44140625" customWidth="1"/>
    <col min="10491" max="10491" width="18.6640625" customWidth="1"/>
    <col min="10492" max="10492" width="18.44140625" customWidth="1"/>
    <col min="10739" max="10739" width="5.21875" customWidth="1"/>
    <col min="10740" max="10740" width="5" customWidth="1"/>
    <col min="10741" max="10741" width="34.109375" customWidth="1"/>
    <col min="10742" max="10742" width="6.6640625" customWidth="1"/>
    <col min="10743" max="10743" width="19.33203125" customWidth="1"/>
    <col min="10744" max="10744" width="18.109375" customWidth="1"/>
    <col min="10745" max="10745" width="18" customWidth="1"/>
    <col min="10746" max="10746" width="18.44140625" customWidth="1"/>
    <col min="10747" max="10747" width="18.6640625" customWidth="1"/>
    <col min="10748" max="10748" width="18.44140625" customWidth="1"/>
    <col min="10995" max="10995" width="5.21875" customWidth="1"/>
    <col min="10996" max="10996" width="5" customWidth="1"/>
    <col min="10997" max="10997" width="34.109375" customWidth="1"/>
    <col min="10998" max="10998" width="6.6640625" customWidth="1"/>
    <col min="10999" max="10999" width="19.33203125" customWidth="1"/>
    <col min="11000" max="11000" width="18.109375" customWidth="1"/>
    <col min="11001" max="11001" width="18" customWidth="1"/>
    <col min="11002" max="11002" width="18.44140625" customWidth="1"/>
    <col min="11003" max="11003" width="18.6640625" customWidth="1"/>
    <col min="11004" max="11004" width="18.44140625" customWidth="1"/>
    <col min="11251" max="11251" width="5.21875" customWidth="1"/>
    <col min="11252" max="11252" width="5" customWidth="1"/>
    <col min="11253" max="11253" width="34.109375" customWidth="1"/>
    <col min="11254" max="11254" width="6.6640625" customWidth="1"/>
    <col min="11255" max="11255" width="19.33203125" customWidth="1"/>
    <col min="11256" max="11256" width="18.109375" customWidth="1"/>
    <col min="11257" max="11257" width="18" customWidth="1"/>
    <col min="11258" max="11258" width="18.44140625" customWidth="1"/>
    <col min="11259" max="11259" width="18.6640625" customWidth="1"/>
    <col min="11260" max="11260" width="18.44140625" customWidth="1"/>
    <col min="11507" max="11507" width="5.21875" customWidth="1"/>
    <col min="11508" max="11508" width="5" customWidth="1"/>
    <col min="11509" max="11509" width="34.109375" customWidth="1"/>
    <col min="11510" max="11510" width="6.6640625" customWidth="1"/>
    <col min="11511" max="11511" width="19.33203125" customWidth="1"/>
    <col min="11512" max="11512" width="18.109375" customWidth="1"/>
    <col min="11513" max="11513" width="18" customWidth="1"/>
    <col min="11514" max="11514" width="18.44140625" customWidth="1"/>
    <col min="11515" max="11515" width="18.6640625" customWidth="1"/>
    <col min="11516" max="11516" width="18.44140625" customWidth="1"/>
    <col min="11763" max="11763" width="5.21875" customWidth="1"/>
    <col min="11764" max="11764" width="5" customWidth="1"/>
    <col min="11765" max="11765" width="34.109375" customWidth="1"/>
    <col min="11766" max="11766" width="6.6640625" customWidth="1"/>
    <col min="11767" max="11767" width="19.33203125" customWidth="1"/>
    <col min="11768" max="11768" width="18.109375" customWidth="1"/>
    <col min="11769" max="11769" width="18" customWidth="1"/>
    <col min="11770" max="11770" width="18.44140625" customWidth="1"/>
    <col min="11771" max="11771" width="18.6640625" customWidth="1"/>
    <col min="11772" max="11772" width="18.44140625" customWidth="1"/>
    <col min="12019" max="12019" width="5.21875" customWidth="1"/>
    <col min="12020" max="12020" width="5" customWidth="1"/>
    <col min="12021" max="12021" width="34.109375" customWidth="1"/>
    <col min="12022" max="12022" width="6.6640625" customWidth="1"/>
    <col min="12023" max="12023" width="19.33203125" customWidth="1"/>
    <col min="12024" max="12024" width="18.109375" customWidth="1"/>
    <col min="12025" max="12025" width="18" customWidth="1"/>
    <col min="12026" max="12026" width="18.44140625" customWidth="1"/>
    <col min="12027" max="12027" width="18.6640625" customWidth="1"/>
    <col min="12028" max="12028" width="18.44140625" customWidth="1"/>
    <col min="12275" max="12275" width="5.21875" customWidth="1"/>
    <col min="12276" max="12276" width="5" customWidth="1"/>
    <col min="12277" max="12277" width="34.109375" customWidth="1"/>
    <col min="12278" max="12278" width="6.6640625" customWidth="1"/>
    <col min="12279" max="12279" width="19.33203125" customWidth="1"/>
    <col min="12280" max="12280" width="18.109375" customWidth="1"/>
    <col min="12281" max="12281" width="18" customWidth="1"/>
    <col min="12282" max="12282" width="18.44140625" customWidth="1"/>
    <col min="12283" max="12283" width="18.6640625" customWidth="1"/>
    <col min="12284" max="12284" width="18.44140625" customWidth="1"/>
    <col min="12531" max="12531" width="5.21875" customWidth="1"/>
    <col min="12532" max="12532" width="5" customWidth="1"/>
    <col min="12533" max="12533" width="34.109375" customWidth="1"/>
    <col min="12534" max="12534" width="6.6640625" customWidth="1"/>
    <col min="12535" max="12535" width="19.33203125" customWidth="1"/>
    <col min="12536" max="12536" width="18.109375" customWidth="1"/>
    <col min="12537" max="12537" width="18" customWidth="1"/>
    <col min="12538" max="12538" width="18.44140625" customWidth="1"/>
    <col min="12539" max="12539" width="18.6640625" customWidth="1"/>
    <col min="12540" max="12540" width="18.44140625" customWidth="1"/>
    <col min="12787" max="12787" width="5.21875" customWidth="1"/>
    <col min="12788" max="12788" width="5" customWidth="1"/>
    <col min="12789" max="12789" width="34.109375" customWidth="1"/>
    <col min="12790" max="12790" width="6.6640625" customWidth="1"/>
    <col min="12791" max="12791" width="19.33203125" customWidth="1"/>
    <col min="12792" max="12792" width="18.109375" customWidth="1"/>
    <col min="12793" max="12793" width="18" customWidth="1"/>
    <col min="12794" max="12794" width="18.44140625" customWidth="1"/>
    <col min="12795" max="12795" width="18.6640625" customWidth="1"/>
    <col min="12796" max="12796" width="18.44140625" customWidth="1"/>
    <col min="13043" max="13043" width="5.21875" customWidth="1"/>
    <col min="13044" max="13044" width="5" customWidth="1"/>
    <col min="13045" max="13045" width="34.109375" customWidth="1"/>
    <col min="13046" max="13046" width="6.6640625" customWidth="1"/>
    <col min="13047" max="13047" width="19.33203125" customWidth="1"/>
    <col min="13048" max="13048" width="18.109375" customWidth="1"/>
    <col min="13049" max="13049" width="18" customWidth="1"/>
    <col min="13050" max="13050" width="18.44140625" customWidth="1"/>
    <col min="13051" max="13051" width="18.6640625" customWidth="1"/>
    <col min="13052" max="13052" width="18.44140625" customWidth="1"/>
    <col min="13299" max="13299" width="5.21875" customWidth="1"/>
    <col min="13300" max="13300" width="5" customWidth="1"/>
    <col min="13301" max="13301" width="34.109375" customWidth="1"/>
    <col min="13302" max="13302" width="6.6640625" customWidth="1"/>
    <col min="13303" max="13303" width="19.33203125" customWidth="1"/>
    <col min="13304" max="13304" width="18.109375" customWidth="1"/>
    <col min="13305" max="13305" width="18" customWidth="1"/>
    <col min="13306" max="13306" width="18.44140625" customWidth="1"/>
    <col min="13307" max="13307" width="18.6640625" customWidth="1"/>
    <col min="13308" max="13308" width="18.44140625" customWidth="1"/>
    <col min="13555" max="13555" width="5.21875" customWidth="1"/>
    <col min="13556" max="13556" width="5" customWidth="1"/>
    <col min="13557" max="13557" width="34.109375" customWidth="1"/>
    <col min="13558" max="13558" width="6.6640625" customWidth="1"/>
    <col min="13559" max="13559" width="19.33203125" customWidth="1"/>
    <col min="13560" max="13560" width="18.109375" customWidth="1"/>
    <col min="13561" max="13561" width="18" customWidth="1"/>
    <col min="13562" max="13562" width="18.44140625" customWidth="1"/>
    <col min="13563" max="13563" width="18.6640625" customWidth="1"/>
    <col min="13564" max="13564" width="18.44140625" customWidth="1"/>
    <col min="13811" max="13811" width="5.21875" customWidth="1"/>
    <col min="13812" max="13812" width="5" customWidth="1"/>
    <col min="13813" max="13813" width="34.109375" customWidth="1"/>
    <col min="13814" max="13814" width="6.6640625" customWidth="1"/>
    <col min="13815" max="13815" width="19.33203125" customWidth="1"/>
    <col min="13816" max="13816" width="18.109375" customWidth="1"/>
    <col min="13817" max="13817" width="18" customWidth="1"/>
    <col min="13818" max="13818" width="18.44140625" customWidth="1"/>
    <col min="13819" max="13819" width="18.6640625" customWidth="1"/>
    <col min="13820" max="13820" width="18.44140625" customWidth="1"/>
    <col min="14067" max="14067" width="5.21875" customWidth="1"/>
    <col min="14068" max="14068" width="5" customWidth="1"/>
    <col min="14069" max="14069" width="34.109375" customWidth="1"/>
    <col min="14070" max="14070" width="6.6640625" customWidth="1"/>
    <col min="14071" max="14071" width="19.33203125" customWidth="1"/>
    <col min="14072" max="14072" width="18.109375" customWidth="1"/>
    <col min="14073" max="14073" width="18" customWidth="1"/>
    <col min="14074" max="14074" width="18.44140625" customWidth="1"/>
    <col min="14075" max="14075" width="18.6640625" customWidth="1"/>
    <col min="14076" max="14076" width="18.44140625" customWidth="1"/>
    <col min="14323" max="14323" width="5.21875" customWidth="1"/>
    <col min="14324" max="14324" width="5" customWidth="1"/>
    <col min="14325" max="14325" width="34.109375" customWidth="1"/>
    <col min="14326" max="14326" width="6.6640625" customWidth="1"/>
    <col min="14327" max="14327" width="19.33203125" customWidth="1"/>
    <col min="14328" max="14328" width="18.109375" customWidth="1"/>
    <col min="14329" max="14329" width="18" customWidth="1"/>
    <col min="14330" max="14330" width="18.44140625" customWidth="1"/>
    <col min="14331" max="14331" width="18.6640625" customWidth="1"/>
    <col min="14332" max="14332" width="18.44140625" customWidth="1"/>
    <col min="14579" max="14579" width="5.21875" customWidth="1"/>
    <col min="14580" max="14580" width="5" customWidth="1"/>
    <col min="14581" max="14581" width="34.109375" customWidth="1"/>
    <col min="14582" max="14582" width="6.6640625" customWidth="1"/>
    <col min="14583" max="14583" width="19.33203125" customWidth="1"/>
    <col min="14584" max="14584" width="18.109375" customWidth="1"/>
    <col min="14585" max="14585" width="18" customWidth="1"/>
    <col min="14586" max="14586" width="18.44140625" customWidth="1"/>
    <col min="14587" max="14587" width="18.6640625" customWidth="1"/>
    <col min="14588" max="14588" width="18.44140625" customWidth="1"/>
    <col min="14835" max="14835" width="5.21875" customWidth="1"/>
    <col min="14836" max="14836" width="5" customWidth="1"/>
    <col min="14837" max="14837" width="34.109375" customWidth="1"/>
    <col min="14838" max="14838" width="6.6640625" customWidth="1"/>
    <col min="14839" max="14839" width="19.33203125" customWidth="1"/>
    <col min="14840" max="14840" width="18.109375" customWidth="1"/>
    <col min="14841" max="14841" width="18" customWidth="1"/>
    <col min="14842" max="14842" width="18.44140625" customWidth="1"/>
    <col min="14843" max="14843" width="18.6640625" customWidth="1"/>
    <col min="14844" max="14844" width="18.44140625" customWidth="1"/>
    <col min="15091" max="15091" width="5.21875" customWidth="1"/>
    <col min="15092" max="15092" width="5" customWidth="1"/>
    <col min="15093" max="15093" width="34.109375" customWidth="1"/>
    <col min="15094" max="15094" width="6.6640625" customWidth="1"/>
    <col min="15095" max="15095" width="19.33203125" customWidth="1"/>
    <col min="15096" max="15096" width="18.109375" customWidth="1"/>
    <col min="15097" max="15097" width="18" customWidth="1"/>
    <col min="15098" max="15098" width="18.44140625" customWidth="1"/>
    <col min="15099" max="15099" width="18.6640625" customWidth="1"/>
    <col min="15100" max="15100" width="18.44140625" customWidth="1"/>
    <col min="15347" max="15347" width="5.21875" customWidth="1"/>
    <col min="15348" max="15348" width="5" customWidth="1"/>
    <col min="15349" max="15349" width="34.109375" customWidth="1"/>
    <col min="15350" max="15350" width="6.6640625" customWidth="1"/>
    <col min="15351" max="15351" width="19.33203125" customWidth="1"/>
    <col min="15352" max="15352" width="18.109375" customWidth="1"/>
    <col min="15353" max="15353" width="18" customWidth="1"/>
    <col min="15354" max="15354" width="18.44140625" customWidth="1"/>
    <col min="15355" max="15355" width="18.6640625" customWidth="1"/>
    <col min="15356" max="15356" width="18.44140625" customWidth="1"/>
    <col min="15603" max="15603" width="5.21875" customWidth="1"/>
    <col min="15604" max="15604" width="5" customWidth="1"/>
    <col min="15605" max="15605" width="34.109375" customWidth="1"/>
    <col min="15606" max="15606" width="6.6640625" customWidth="1"/>
    <col min="15607" max="15607" width="19.33203125" customWidth="1"/>
    <col min="15608" max="15608" width="18.109375" customWidth="1"/>
    <col min="15609" max="15609" width="18" customWidth="1"/>
    <col min="15610" max="15610" width="18.44140625" customWidth="1"/>
    <col min="15611" max="15611" width="18.6640625" customWidth="1"/>
    <col min="15612" max="15612" width="18.44140625" customWidth="1"/>
    <col min="15859" max="15859" width="5.21875" customWidth="1"/>
    <col min="15860" max="15860" width="5" customWidth="1"/>
    <col min="15861" max="15861" width="34.109375" customWidth="1"/>
    <col min="15862" max="15862" width="6.6640625" customWidth="1"/>
    <col min="15863" max="15863" width="19.33203125" customWidth="1"/>
    <col min="15864" max="15864" width="18.109375" customWidth="1"/>
    <col min="15865" max="15865" width="18" customWidth="1"/>
    <col min="15866" max="15866" width="18.44140625" customWidth="1"/>
    <col min="15867" max="15867" width="18.6640625" customWidth="1"/>
    <col min="15868" max="15868" width="18.44140625" customWidth="1"/>
    <col min="16115" max="16115" width="5.21875" customWidth="1"/>
    <col min="16116" max="16116" width="5" customWidth="1"/>
    <col min="16117" max="16117" width="34.109375" customWidth="1"/>
    <col min="16118" max="16118" width="6.6640625" customWidth="1"/>
    <col min="16119" max="16119" width="19.33203125" customWidth="1"/>
    <col min="16120" max="16120" width="18.109375" customWidth="1"/>
    <col min="16121" max="16121" width="18" customWidth="1"/>
    <col min="16122" max="16122" width="18.44140625" customWidth="1"/>
    <col min="16123" max="16123" width="18.6640625" customWidth="1"/>
    <col min="16124" max="16124" width="18.44140625" customWidth="1"/>
  </cols>
  <sheetData>
    <row r="1" spans="1:7" ht="27" customHeight="1" x14ac:dyDescent="0.35">
      <c r="A1" s="106"/>
      <c r="B1" s="108" t="s">
        <v>152</v>
      </c>
      <c r="D1" s="107"/>
    </row>
    <row r="2" spans="1:7" ht="5.4" customHeight="1" thickBot="1" x14ac:dyDescent="0.3">
      <c r="A2" s="106"/>
      <c r="D2" s="107"/>
    </row>
    <row r="3" spans="1:7" ht="13.8" customHeight="1" thickTop="1" x14ac:dyDescent="0.25">
      <c r="A3" s="106"/>
      <c r="B3" s="177" t="s">
        <v>134</v>
      </c>
      <c r="C3" s="172" t="s">
        <v>153</v>
      </c>
      <c r="D3" s="109"/>
      <c r="E3" s="188" t="s">
        <v>154</v>
      </c>
      <c r="F3" s="180" t="s">
        <v>184</v>
      </c>
      <c r="G3" s="184" t="s">
        <v>186</v>
      </c>
    </row>
    <row r="4" spans="1:7" ht="26.4" customHeight="1" x14ac:dyDescent="0.25">
      <c r="A4" s="106"/>
      <c r="B4" s="178"/>
      <c r="C4" s="173"/>
      <c r="D4" s="110" t="s">
        <v>137</v>
      </c>
      <c r="E4" s="189"/>
      <c r="F4" s="181"/>
      <c r="G4" s="185"/>
    </row>
    <row r="5" spans="1:7" ht="16.2" thickBot="1" x14ac:dyDescent="0.35">
      <c r="A5" s="106"/>
      <c r="B5" s="111">
        <v>1</v>
      </c>
      <c r="C5" s="112">
        <v>2</v>
      </c>
      <c r="D5" s="113"/>
      <c r="E5" s="136">
        <v>3</v>
      </c>
      <c r="F5" s="149">
        <v>4</v>
      </c>
      <c r="G5" s="163" t="s">
        <v>187</v>
      </c>
    </row>
    <row r="6" spans="1:7" ht="25.2" customHeight="1" thickTop="1" x14ac:dyDescent="0.3">
      <c r="A6" s="106"/>
      <c r="B6" s="82">
        <v>1</v>
      </c>
      <c r="C6" s="83" t="s">
        <v>11</v>
      </c>
      <c r="D6" s="114">
        <v>501</v>
      </c>
      <c r="E6" s="137">
        <v>18000000</v>
      </c>
      <c r="F6" s="150">
        <v>16238679.51</v>
      </c>
      <c r="G6" s="162">
        <f>F6/E6</f>
        <v>0.90214886166666663</v>
      </c>
    </row>
    <row r="7" spans="1:7" ht="16.5" customHeight="1" x14ac:dyDescent="0.25">
      <c r="A7" s="106"/>
      <c r="B7" s="190">
        <v>2</v>
      </c>
      <c r="C7" s="192" t="s">
        <v>155</v>
      </c>
      <c r="D7" s="115">
        <v>511</v>
      </c>
      <c r="E7" s="194">
        <v>22270000</v>
      </c>
      <c r="F7" s="182">
        <v>15332409.449999999</v>
      </c>
      <c r="G7" s="186">
        <f t="shared" ref="G7:G39" si="0">F7/E7</f>
        <v>0.68847819712617864</v>
      </c>
    </row>
    <row r="8" spans="1:7" ht="15" customHeight="1" x14ac:dyDescent="0.25">
      <c r="A8" s="106"/>
      <c r="B8" s="191"/>
      <c r="C8" s="193"/>
      <c r="D8" s="116"/>
      <c r="E8" s="195"/>
      <c r="F8" s="183"/>
      <c r="G8" s="187"/>
    </row>
    <row r="9" spans="1:7" ht="22.5" customHeight="1" x14ac:dyDescent="0.3">
      <c r="A9" s="106"/>
      <c r="B9" s="86">
        <v>3</v>
      </c>
      <c r="C9" s="87" t="s">
        <v>156</v>
      </c>
      <c r="D9" s="117">
        <v>512</v>
      </c>
      <c r="E9" s="139">
        <v>44135000</v>
      </c>
      <c r="F9" s="152">
        <f>43521786.64-15332409</f>
        <v>28189377.640000001</v>
      </c>
      <c r="G9" s="155">
        <f t="shared" si="0"/>
        <v>0.63870800135946526</v>
      </c>
    </row>
    <row r="10" spans="1:7" ht="22.5" customHeight="1" x14ac:dyDescent="0.3">
      <c r="A10" s="106"/>
      <c r="B10" s="86">
        <v>4</v>
      </c>
      <c r="C10" s="87" t="s">
        <v>157</v>
      </c>
      <c r="D10" s="117">
        <v>513</v>
      </c>
      <c r="E10" s="139">
        <v>90900000</v>
      </c>
      <c r="F10" s="152">
        <f>30540914.45+49668426.59+610821.92</f>
        <v>80820162.960000008</v>
      </c>
      <c r="G10" s="155">
        <f t="shared" si="0"/>
        <v>0.88911070363036315</v>
      </c>
    </row>
    <row r="11" spans="1:7" ht="33" customHeight="1" x14ac:dyDescent="0.3">
      <c r="A11" s="106"/>
      <c r="B11" s="86">
        <v>5</v>
      </c>
      <c r="C11" s="92" t="s">
        <v>158</v>
      </c>
      <c r="D11" s="119">
        <v>520</v>
      </c>
      <c r="E11" s="139">
        <v>324829205</v>
      </c>
      <c r="F11" s="152">
        <f>221600996.56+61089621.53+24297731.99</f>
        <v>306988350.08000004</v>
      </c>
      <c r="G11" s="155">
        <f t="shared" si="0"/>
        <v>0.94507619805922327</v>
      </c>
    </row>
    <row r="12" spans="1:7" ht="20.399999999999999" customHeight="1" x14ac:dyDescent="0.3">
      <c r="A12" s="106"/>
      <c r="B12" s="86">
        <v>6</v>
      </c>
      <c r="C12" s="92" t="s">
        <v>159</v>
      </c>
      <c r="D12" s="119">
        <v>521</v>
      </c>
      <c r="E12" s="139">
        <v>49211624</v>
      </c>
      <c r="F12" s="152">
        <v>46654374.439999998</v>
      </c>
      <c r="G12" s="155">
        <f t="shared" si="0"/>
        <v>0.94803566003023998</v>
      </c>
    </row>
    <row r="13" spans="1:7" ht="21.6" customHeight="1" x14ac:dyDescent="0.3">
      <c r="A13" s="106"/>
      <c r="B13" s="120">
        <v>7</v>
      </c>
      <c r="C13" s="121" t="s">
        <v>160</v>
      </c>
      <c r="D13" s="115">
        <v>522</v>
      </c>
      <c r="E13" s="138">
        <v>50000</v>
      </c>
      <c r="F13" s="151">
        <v>0</v>
      </c>
      <c r="G13" s="155">
        <f t="shared" si="0"/>
        <v>0</v>
      </c>
    </row>
    <row r="14" spans="1:7" ht="21.6" customHeight="1" x14ac:dyDescent="0.3">
      <c r="A14" s="106"/>
      <c r="B14" s="86">
        <v>8</v>
      </c>
      <c r="C14" s="121" t="s">
        <v>161</v>
      </c>
      <c r="D14" s="115">
        <v>524</v>
      </c>
      <c r="E14" s="138">
        <v>3000000</v>
      </c>
      <c r="F14" s="151">
        <v>2294359.96</v>
      </c>
      <c r="G14" s="155">
        <f t="shared" si="0"/>
        <v>0.76478665333333329</v>
      </c>
    </row>
    <row r="15" spans="1:7" ht="37.200000000000003" customHeight="1" x14ac:dyDescent="0.3">
      <c r="A15" s="106"/>
      <c r="B15" s="122">
        <v>9</v>
      </c>
      <c r="C15" s="123" t="s">
        <v>162</v>
      </c>
      <c r="D15" s="119">
        <v>526</v>
      </c>
      <c r="E15" s="139">
        <v>1300000</v>
      </c>
      <c r="F15" s="152">
        <v>1203703.8</v>
      </c>
      <c r="G15" s="155">
        <f t="shared" si="0"/>
        <v>0.92592600000000003</v>
      </c>
    </row>
    <row r="16" spans="1:7" ht="24.75" customHeight="1" x14ac:dyDescent="0.3">
      <c r="A16" s="106"/>
      <c r="B16" s="120">
        <v>10</v>
      </c>
      <c r="C16" s="87" t="s">
        <v>163</v>
      </c>
      <c r="D16" s="117">
        <v>529</v>
      </c>
      <c r="E16" s="139">
        <v>52320000</v>
      </c>
      <c r="F16" s="152">
        <v>47530578.130000003</v>
      </c>
      <c r="G16" s="155">
        <f t="shared" si="0"/>
        <v>0.90845906211773708</v>
      </c>
    </row>
    <row r="17" spans="1:7" ht="22.5" customHeight="1" x14ac:dyDescent="0.3">
      <c r="A17" s="106"/>
      <c r="B17" s="86">
        <v>11</v>
      </c>
      <c r="C17" s="87" t="s">
        <v>164</v>
      </c>
      <c r="D17" s="117">
        <v>530</v>
      </c>
      <c r="E17" s="139">
        <v>17200000</v>
      </c>
      <c r="F17" s="152">
        <v>16028386</v>
      </c>
      <c r="G17" s="155">
        <f t="shared" si="0"/>
        <v>0.93188290697674414</v>
      </c>
    </row>
    <row r="18" spans="1:7" ht="21" customHeight="1" x14ac:dyDescent="0.3">
      <c r="A18" s="179"/>
      <c r="B18" s="86">
        <v>12</v>
      </c>
      <c r="C18" s="87" t="s">
        <v>165</v>
      </c>
      <c r="D18" s="117">
        <v>531</v>
      </c>
      <c r="E18" s="139">
        <v>15600000</v>
      </c>
      <c r="F18" s="152">
        <v>13605476.359999999</v>
      </c>
      <c r="G18" s="155">
        <f t="shared" si="0"/>
        <v>0.87214592051282047</v>
      </c>
    </row>
    <row r="19" spans="1:7" ht="21" customHeight="1" x14ac:dyDescent="0.3">
      <c r="A19" s="179"/>
      <c r="B19" s="86">
        <v>13</v>
      </c>
      <c r="C19" s="124" t="s">
        <v>166</v>
      </c>
      <c r="D19" s="117">
        <v>532</v>
      </c>
      <c r="E19" s="139">
        <v>35010000</v>
      </c>
      <c r="F19" s="152">
        <v>22037358.510000002</v>
      </c>
      <c r="G19" s="155">
        <f t="shared" si="0"/>
        <v>0.62945896915167099</v>
      </c>
    </row>
    <row r="20" spans="1:7" ht="21.75" customHeight="1" x14ac:dyDescent="0.3">
      <c r="A20" s="179"/>
      <c r="B20" s="86">
        <v>14</v>
      </c>
      <c r="C20" s="87" t="s">
        <v>167</v>
      </c>
      <c r="D20" s="117">
        <v>533</v>
      </c>
      <c r="E20" s="139">
        <v>2940000</v>
      </c>
      <c r="F20" s="152">
        <v>2965100</v>
      </c>
      <c r="G20" s="155">
        <f t="shared" si="0"/>
        <v>1.0085374149659865</v>
      </c>
    </row>
    <row r="21" spans="1:7" ht="19.5" customHeight="1" x14ac:dyDescent="0.3">
      <c r="A21" s="179"/>
      <c r="B21" s="86">
        <v>15</v>
      </c>
      <c r="C21" s="87" t="s">
        <v>30</v>
      </c>
      <c r="D21" s="117">
        <v>535</v>
      </c>
      <c r="E21" s="139">
        <v>230000</v>
      </c>
      <c r="F21" s="152">
        <v>177000</v>
      </c>
      <c r="G21" s="155">
        <f t="shared" si="0"/>
        <v>0.76956521739130435</v>
      </c>
    </row>
    <row r="22" spans="1:7" ht="21" customHeight="1" x14ac:dyDescent="0.3">
      <c r="A22" s="179"/>
      <c r="B22" s="86">
        <v>16</v>
      </c>
      <c r="C22" s="124" t="s">
        <v>168</v>
      </c>
      <c r="D22" s="117">
        <v>539</v>
      </c>
      <c r="E22" s="139">
        <v>20800000</v>
      </c>
      <c r="F22" s="152">
        <v>13795607.550000001</v>
      </c>
      <c r="G22" s="155">
        <f t="shared" si="0"/>
        <v>0.66325036298076923</v>
      </c>
    </row>
    <row r="23" spans="1:7" ht="24" customHeight="1" x14ac:dyDescent="0.3">
      <c r="A23" s="179"/>
      <c r="B23" s="120">
        <v>17</v>
      </c>
      <c r="C23" s="142" t="s">
        <v>169</v>
      </c>
      <c r="D23" s="143" t="s">
        <v>170</v>
      </c>
      <c r="E23" s="138">
        <v>90000000</v>
      </c>
      <c r="F23" s="151">
        <v>90463571.469999999</v>
      </c>
      <c r="G23" s="155">
        <f t="shared" si="0"/>
        <v>1.0051507941111111</v>
      </c>
    </row>
    <row r="24" spans="1:7" ht="21.75" customHeight="1" x14ac:dyDescent="0.3">
      <c r="A24" s="179"/>
      <c r="B24" s="86">
        <v>18</v>
      </c>
      <c r="C24" s="87" t="s">
        <v>171</v>
      </c>
      <c r="D24" s="117">
        <v>550</v>
      </c>
      <c r="E24" s="139">
        <v>32580000</v>
      </c>
      <c r="F24" s="152">
        <v>33032867.190000001</v>
      </c>
      <c r="G24" s="155">
        <f t="shared" si="0"/>
        <v>1.0139001593001842</v>
      </c>
    </row>
    <row r="25" spans="1:7" ht="24" customHeight="1" x14ac:dyDescent="0.3">
      <c r="A25" s="179"/>
      <c r="B25" s="86">
        <v>19</v>
      </c>
      <c r="C25" s="87" t="s">
        <v>37</v>
      </c>
      <c r="D25" s="117">
        <v>551</v>
      </c>
      <c r="E25" s="139">
        <v>1200000</v>
      </c>
      <c r="F25" s="152">
        <v>2514028.19</v>
      </c>
      <c r="G25" s="155">
        <f t="shared" si="0"/>
        <v>2.0950234916666668</v>
      </c>
    </row>
    <row r="26" spans="1:7" ht="24" customHeight="1" x14ac:dyDescent="0.3">
      <c r="A26" s="179"/>
      <c r="B26" s="86">
        <v>20</v>
      </c>
      <c r="C26" s="87" t="s">
        <v>38</v>
      </c>
      <c r="D26" s="117">
        <v>552</v>
      </c>
      <c r="E26" s="139">
        <v>18000000</v>
      </c>
      <c r="F26" s="152">
        <v>25150515.73</v>
      </c>
      <c r="G26" s="155">
        <f t="shared" si="0"/>
        <v>1.3972508738888889</v>
      </c>
    </row>
    <row r="27" spans="1:7" s="128" customFormat="1" ht="24" customHeight="1" x14ac:dyDescent="0.3">
      <c r="A27" s="179"/>
      <c r="B27" s="86">
        <v>21</v>
      </c>
      <c r="C27" s="126" t="s">
        <v>39</v>
      </c>
      <c r="D27" s="127">
        <v>553</v>
      </c>
      <c r="E27" s="118">
        <v>950000</v>
      </c>
      <c r="F27" s="152">
        <v>1088743.83</v>
      </c>
      <c r="G27" s="155">
        <f t="shared" si="0"/>
        <v>1.1460461368421053</v>
      </c>
    </row>
    <row r="28" spans="1:7" ht="24" customHeight="1" x14ac:dyDescent="0.3">
      <c r="A28" s="179"/>
      <c r="B28" s="86">
        <v>22</v>
      </c>
      <c r="C28" s="87" t="s">
        <v>172</v>
      </c>
      <c r="D28" s="117">
        <v>554</v>
      </c>
      <c r="E28" s="139">
        <v>350000</v>
      </c>
      <c r="F28" s="152">
        <v>771524</v>
      </c>
      <c r="G28" s="155">
        <f t="shared" si="0"/>
        <v>2.2043542857142859</v>
      </c>
    </row>
    <row r="29" spans="1:7" ht="24" customHeight="1" x14ac:dyDescent="0.3">
      <c r="A29" s="179"/>
      <c r="B29" s="86">
        <v>23</v>
      </c>
      <c r="C29" s="124" t="s">
        <v>173</v>
      </c>
      <c r="D29" s="117">
        <v>555</v>
      </c>
      <c r="E29" s="139">
        <v>3000000</v>
      </c>
      <c r="F29" s="152">
        <v>2719156.03</v>
      </c>
      <c r="G29" s="155">
        <f t="shared" si="0"/>
        <v>0.90638534333333332</v>
      </c>
    </row>
    <row r="30" spans="1:7" ht="24" customHeight="1" x14ac:dyDescent="0.3">
      <c r="A30" s="179"/>
      <c r="B30" s="86">
        <v>24</v>
      </c>
      <c r="C30" s="87" t="s">
        <v>174</v>
      </c>
      <c r="D30" s="117">
        <v>559</v>
      </c>
      <c r="E30" s="139">
        <v>4090000</v>
      </c>
      <c r="F30" s="152">
        <v>2510465.7400000002</v>
      </c>
      <c r="G30" s="155">
        <f t="shared" si="0"/>
        <v>0.61380580440097809</v>
      </c>
    </row>
    <row r="31" spans="1:7" ht="24" customHeight="1" x14ac:dyDescent="0.3">
      <c r="A31" s="179"/>
      <c r="B31" s="86">
        <v>25</v>
      </c>
      <c r="C31" s="129" t="s">
        <v>175</v>
      </c>
      <c r="D31" s="130">
        <v>562</v>
      </c>
      <c r="E31" s="138">
        <v>250000</v>
      </c>
      <c r="F31" s="151">
        <v>404157.99</v>
      </c>
      <c r="G31" s="155">
        <f t="shared" si="0"/>
        <v>1.6166319599999999</v>
      </c>
    </row>
    <row r="32" spans="1:7" ht="18.75" customHeight="1" x14ac:dyDescent="0.3">
      <c r="A32" s="179"/>
      <c r="B32" s="86">
        <v>27</v>
      </c>
      <c r="C32" s="129" t="s">
        <v>176</v>
      </c>
      <c r="D32" s="130">
        <v>570</v>
      </c>
      <c r="E32" s="138"/>
      <c r="F32" s="151"/>
      <c r="G32" s="155"/>
    </row>
    <row r="33" spans="1:7" ht="21" customHeight="1" x14ac:dyDescent="0.3">
      <c r="A33" s="179"/>
      <c r="B33" s="86">
        <v>28</v>
      </c>
      <c r="C33" s="129" t="s">
        <v>177</v>
      </c>
      <c r="D33" s="130">
        <v>576</v>
      </c>
      <c r="E33" s="138">
        <v>8000000</v>
      </c>
      <c r="F33" s="151">
        <v>22955599.949999999</v>
      </c>
      <c r="G33" s="155">
        <f t="shared" si="0"/>
        <v>2.86944999375</v>
      </c>
    </row>
    <row r="34" spans="1:7" ht="29.25" customHeight="1" x14ac:dyDescent="0.3">
      <c r="A34" s="179"/>
      <c r="B34" s="86">
        <v>29</v>
      </c>
      <c r="C34" s="123" t="s">
        <v>178</v>
      </c>
      <c r="D34" s="130">
        <v>577</v>
      </c>
      <c r="E34" s="138">
        <v>0</v>
      </c>
      <c r="F34" s="151">
        <v>0</v>
      </c>
      <c r="G34" s="155"/>
    </row>
    <row r="35" spans="1:7" ht="18.75" customHeight="1" x14ac:dyDescent="0.3">
      <c r="A35" s="179"/>
      <c r="B35" s="86">
        <v>30</v>
      </c>
      <c r="C35" s="87" t="s">
        <v>179</v>
      </c>
      <c r="D35" s="117">
        <v>579</v>
      </c>
      <c r="E35" s="139">
        <v>6820000</v>
      </c>
      <c r="F35" s="152">
        <f>31451509.79-22955599.95</f>
        <v>8495909.8399999999</v>
      </c>
      <c r="G35" s="155">
        <f t="shared" si="0"/>
        <v>1.2457345806451612</v>
      </c>
    </row>
    <row r="36" spans="1:7" ht="21" customHeight="1" x14ac:dyDescent="0.3">
      <c r="A36" s="179"/>
      <c r="B36" s="86">
        <v>31</v>
      </c>
      <c r="C36" s="87" t="s">
        <v>180</v>
      </c>
      <c r="D36" s="117">
        <v>582</v>
      </c>
      <c r="E36" s="139"/>
      <c r="F36" s="152"/>
      <c r="G36" s="155"/>
    </row>
    <row r="37" spans="1:7" ht="19.5" customHeight="1" x14ac:dyDescent="0.3">
      <c r="A37" s="179"/>
      <c r="B37" s="86">
        <v>32</v>
      </c>
      <c r="C37" s="87" t="s">
        <v>181</v>
      </c>
      <c r="D37" s="117">
        <v>585</v>
      </c>
      <c r="E37" s="139">
        <v>3000000</v>
      </c>
      <c r="F37" s="152">
        <v>2839879</v>
      </c>
      <c r="G37" s="155">
        <f t="shared" si="0"/>
        <v>0.94662633333333335</v>
      </c>
    </row>
    <row r="38" spans="1:7" ht="21" customHeight="1" thickBot="1" x14ac:dyDescent="0.35">
      <c r="A38" s="179"/>
      <c r="B38" s="125">
        <v>33</v>
      </c>
      <c r="C38" s="87" t="s">
        <v>182</v>
      </c>
      <c r="D38" s="131">
        <v>592</v>
      </c>
      <c r="E38" s="140"/>
      <c r="F38" s="153"/>
      <c r="G38" s="156"/>
    </row>
    <row r="39" spans="1:7" ht="24" customHeight="1" thickTop="1" thickBot="1" x14ac:dyDescent="0.35">
      <c r="A39" s="179"/>
      <c r="B39" s="132"/>
      <c r="C39" s="133" t="s">
        <v>183</v>
      </c>
      <c r="D39" s="134"/>
      <c r="E39" s="141">
        <f>SUM(E6:E38)</f>
        <v>866035829</v>
      </c>
      <c r="F39" s="154">
        <f>SUM(F6:F38)</f>
        <v>806807343.35000026</v>
      </c>
      <c r="G39" s="157">
        <f t="shared" si="0"/>
        <v>0.93160965901562054</v>
      </c>
    </row>
    <row r="40" spans="1:7" ht="3.75" customHeight="1" thickTop="1" x14ac:dyDescent="0.25">
      <c r="A40" s="179"/>
    </row>
  </sheetData>
  <mergeCells count="11">
    <mergeCell ref="A18:A40"/>
    <mergeCell ref="F3:F4"/>
    <mergeCell ref="F7:F8"/>
    <mergeCell ref="G3:G4"/>
    <mergeCell ref="G7:G8"/>
    <mergeCell ref="E3:E4"/>
    <mergeCell ref="B7:B8"/>
    <mergeCell ref="C7:C8"/>
    <mergeCell ref="E7:E8"/>
    <mergeCell ref="B3:B4"/>
    <mergeCell ref="C3:C4"/>
  </mergeCells>
  <pageMargins left="0" right="0" top="0" bottom="0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I-XII-23</vt:lpstr>
      <vt:lpstr>Sheet1</vt:lpstr>
      <vt:lpstr>Sheet2</vt:lpstr>
    </vt:vector>
  </TitlesOfParts>
  <Company>JKP Komunalprojekt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Jaroslav Valasek</dc:creator>
  <cp:lastModifiedBy>JelevaV</cp:lastModifiedBy>
  <cp:lastPrinted>2024-02-27T07:15:50Z</cp:lastPrinted>
  <dcterms:created xsi:type="dcterms:W3CDTF">2015-02-06T20:55:41Z</dcterms:created>
  <dcterms:modified xsi:type="dcterms:W3CDTF">2024-03-01T06:57:45Z</dcterms:modified>
</cp:coreProperties>
</file>